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K395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398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04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2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35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38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43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46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51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66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71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485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<sst xmlns="http://schemas.openxmlformats.org/spreadsheetml/2006/main" count="1537" uniqueCount="465">
  <si>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</si>
  <si>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</si>
  <si>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</si>
  <si>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</si>
  <si>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</si>
  <si>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</si>
  <si>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</si>
  <si>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</si>
  <si>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</si>
  <si>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</si>
  <si>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</si>
  <si>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</si>
  <si>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</si>
  <si>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</si>
  <si>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</si>
  <si>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</si>
  <si>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</si>
  <si>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</si>
  <si>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</si>
  <si>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</si>
  <si>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</si>
  <si>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</si>
  <si>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</si>
  <si>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</si>
  <si>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</si>
  <si>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</si>
  <si>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</si>
  <si>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</si>
  <si>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</si>
  <si>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</si>
  <si>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</si>
  <si>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</si>
  <si>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</si>
  <si>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</si>
  <si>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</si>
  <si>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</si>
  <si>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</si>
  <si>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</si>
  <si>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</si>
  <si>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</si>
  <si>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n°06</t>
  </si>
  <si>
    <t>REVETEMENTS DE SOL</t>
  </si>
  <si>
    <t>3.&amp;</t>
  </si>
  <si>
    <t>06.1</t>
  </si>
  <si>
    <t>CHAPES</t>
  </si>
  <si>
    <t>06.1.1</t>
  </si>
  <si>
    <t>Chape mortier maigre - 50 mm</t>
  </si>
  <si>
    <t>9.T</t>
  </si>
  <si>
    <t>9.L</t>
  </si>
  <si>
    <t xml:space="preserve">Localisation : 
Dans l'ensemble des locaux du RDC.
</t>
  </si>
  <si>
    <t>9.M.</t>
  </si>
  <si>
    <t xml:space="preserve">RDC    </t>
  </si>
  <si>
    <t>9.M.Z</t>
  </si>
  <si>
    <t>Reprendre pos. 06.3.1.1 :
Surface revêtement de sol PVC    A~+5.00 =</t>
  </si>
  <si>
    <t xml:space="preserve"> M2</t>
  </si>
  <si>
    <t>Reprendre pos. 06.4.1.1 :
Surface revêtement de sol PVC antidérapant    A~+5.00 =</t>
  </si>
  <si>
    <t>Reprendre pos. 06.5.1.1 :
Surface revêtement de sol PVC technique    A~+5.00 =</t>
  </si>
  <si>
    <t>9.&amp;</t>
  </si>
  <si>
    <t>Total H.T. :</t>
  </si>
  <si>
    <t>Total T.V.A. (20%) :</t>
  </si>
  <si>
    <t>Total T.T.C. :</t>
  </si>
  <si>
    <t>06.2</t>
  </si>
  <si>
    <t>PREPARATION DES SUPPORTS</t>
  </si>
  <si>
    <t>06.2.1</t>
  </si>
  <si>
    <t>Ragréage et primaire d'accrochage</t>
  </si>
  <si>
    <t>06.2.2</t>
  </si>
  <si>
    <t>Pose seule de siphons de sol</t>
  </si>
  <si>
    <t xml:space="preserve">Localisation : 
Dans Douche + WC (Vestiaires F &amp; H), Douche Pers. F (Vest. Pers. F), Douche Pers. H (Vest. Pers. H), Loc. Ménage, DASRI/Déchets/Linge sale et Atelier biomédical au RDC.
</t>
  </si>
  <si>
    <t>9.M.A</t>
  </si>
  <si>
    <t>(A)</t>
  </si>
  <si>
    <t xml:space="preserve">Douche + WC (Vestiaires F &amp; H)    </t>
  </si>
  <si>
    <t xml:space="preserve"> U</t>
  </si>
  <si>
    <t xml:space="preserve">Douche Pers. F (Vest. Pers. F)    </t>
  </si>
  <si>
    <t xml:space="preserve">Douche Pers. H (Vest. Pers. H)    </t>
  </si>
  <si>
    <t xml:space="preserve">Loc. Ménage    </t>
  </si>
  <si>
    <t xml:space="preserve">DASRI/Déchets/Linge sale    </t>
  </si>
  <si>
    <t xml:space="preserve">Atelier biomédical    </t>
  </si>
  <si>
    <t xml:space="preserve">    A =</t>
  </si>
  <si>
    <t>=</t>
  </si>
  <si>
    <t>06.2.3</t>
  </si>
  <si>
    <t>Étanchéité au sol</t>
  </si>
  <si>
    <t>Douche + WC (Vestiaires F &amp; H)    (3.50*1.97) =</t>
  </si>
  <si>
    <t>Douche Pers. F (Vest. Pers. F)    (3.06*1.94) =</t>
  </si>
  <si>
    <t>Douche Pers. H (Vest. Pers. H)    (3.06*1.92) =</t>
  </si>
  <si>
    <t>Loc. Ménage    (4.20*2.33) =</t>
  </si>
  <si>
    <t>DASRI/Déchets/Linge sale    (4.20*4.03)-(0.76*0.72) =</t>
  </si>
  <si>
    <t>Atelier médical    (4.87*2.40)+(2.61*0.71) =</t>
  </si>
  <si>
    <t>Seuils    1*(1.10*0.10) =</t>
  </si>
  <si>
    <t xml:space="preserve">    7*(1.00*0.10) =</t>
  </si>
  <si>
    <t xml:space="preserve">    A~+5.00 =</t>
  </si>
  <si>
    <t>06.3</t>
  </si>
  <si>
    <t>REVETEMENT DE SOL PVC</t>
  </si>
  <si>
    <t>06.3.1</t>
  </si>
  <si>
    <t>REVETEMENT DE SOL PVC compact en lés U4SP3E3C2</t>
  </si>
  <si>
    <t>8.T</t>
  </si>
  <si>
    <t>06.3.1.1</t>
  </si>
  <si>
    <t>Fourniture de revêtement de sol PVC compact</t>
  </si>
  <si>
    <t xml:space="preserve">Localisation : 
Dans Salles de soin 1 &amp; 2, Postes isolés 1 à 8, Soins et bureautique 1 &amp; 2, Médicaments, Cadre, Bureau interne, Salle de repos Pers., Bureaux Méd. 1 à 3, Bureaux cons. 1 &amp; 2, WC Personnel, Générateurs, Office repas Patients, Salle repas Patient, Lave bassin, WC Patients, Vestiaire F., Vestiaire H., Sanitaires PMR, Salle IDE - Réunion, Archives, Secrétariat, Accueil, Circulation, Zone attente 5 Pers., Attente brancard, Décochage, Vest. Pers. F., WC Pers., Vest. Pers. H. et TGBT CHU au RDC, compris seuils. 
</t>
  </si>
  <si>
    <t>Salle de soin 1    (13.60*7.34)+(6.80*3.05)+(6.97*4.93)+(3.70*1.80)+(7.90*2.40)+(2.65*0.35) =</t>
  </si>
  <si>
    <t>Salle de soin 2    (13.30*7.34)+(6.80*2.40)+(6.97*4.96)+(3.65*1.81)+(4.45*3.77)+(14.10*2.40)+(2.40*0.35) =</t>
  </si>
  <si>
    <t>Poste isolé 1    (4.83*2.99) =</t>
  </si>
  <si>
    <t>Poste isolé 2    (4.83*2.99) =</t>
  </si>
  <si>
    <t>Poste isolé 3    (4.65*2.63) =</t>
  </si>
  <si>
    <t>Poste isolé 4    (4.65*2.61)-(1.10*0.30) =</t>
  </si>
  <si>
    <t>Poste isolé 5    (4.65*2.64) =</t>
  </si>
  <si>
    <t>Poste isolé 6    (4.65*2.64) =</t>
  </si>
  <si>
    <t>Poste isolé 7    (4.65*2.64) =</t>
  </si>
  <si>
    <t>Poste isolé 8    (4.65*2.64) =</t>
  </si>
  <si>
    <t>Soins et bureautique 1    (6.97*3.63)-(1.45*0.60) =</t>
  </si>
  <si>
    <t>Soins et bureautique 2    (6.98*3.50)-(1.45*0.60) =</t>
  </si>
  <si>
    <t>Médicaments    (6.97*4.15)-(1.80*0.65) =</t>
  </si>
  <si>
    <t>Cadre    (4.83*2.85) =</t>
  </si>
  <si>
    <t>Bureau interne    (4.83*2.74) =</t>
  </si>
  <si>
    <t>Salle de repos Pers.    (5.90*4.83)+(2.02*0.73) =</t>
  </si>
  <si>
    <t>Bureau Méd. 1    (4.83*2.76) =</t>
  </si>
  <si>
    <t>Bureau Méd. 2    (4.83*2.76) =</t>
  </si>
  <si>
    <t>Bureau Méd. 3    (4.83*2.74)+(2.02*0.73) =</t>
  </si>
  <si>
    <t>Bureau cons. 1    (4.83*3.46) =</t>
  </si>
  <si>
    <t>Bureau cons. 2    (4.83*3.41) =</t>
  </si>
  <si>
    <t>WC Personnel    (1.62*1.40) =</t>
  </si>
  <si>
    <t>Générateurs    (3.29*2.74)+(1.57*1.50) =</t>
  </si>
  <si>
    <t>Office repas Patients    (4.35*3.25) =</t>
  </si>
  <si>
    <t>Salle repas Patient    (4.35*3.90) =</t>
  </si>
  <si>
    <t>Lave bassin    (2.65*1.29) =</t>
  </si>
  <si>
    <t>WC Patients    (2.65*1.75) =</t>
  </si>
  <si>
    <t>Vestiaire F.    (3.34*2.80) =</t>
  </si>
  <si>
    <t>Vestiaire H.    (3.37*2.80) =</t>
  </si>
  <si>
    <t>Sanitaires PMR    (2.80*2.21) =</t>
  </si>
  <si>
    <t>Salle IDE - Réunion    (4.38*3.34)-(1.73*0.25) =</t>
  </si>
  <si>
    <t>Archives    (3.68*1.97) =</t>
  </si>
  <si>
    <t>Secrétariat    (4.38*2.77) =</t>
  </si>
  <si>
    <t>Accueil    (4.48*3.35)-(1.75*1.45)/2 =</t>
  </si>
  <si>
    <t>Circulation    (10.75*1.80) =</t>
  </si>
  <si>
    <t>Circulation, Zone attente 5 Pers., Attente brancard    (4.35*2.40)+(14.85*1.80)+(11.11*7.51)+(2.94*2.50)-(0.75*0.65)+(1.75*1.45/2)+(21.20*1.83)+(1.90*1.15)+(2.83*2.81)+(4.65*1.80) =</t>
  </si>
  <si>
    <t>Décochage    (4.17*3.15) =</t>
  </si>
  <si>
    <t>Vest. Pers. F.    (5.60*3.44)-(0.74*0.53)+(3.66*3.16) =</t>
  </si>
  <si>
    <t>WC Pers.    (1.70*1.67) =</t>
  </si>
  <si>
    <t>Vest. Pers. H.    (4.88*2.65) =</t>
  </si>
  <si>
    <t>TGBT CHU    (2.55*1.05)-(1.30*0.50) =</t>
  </si>
  <si>
    <t>Seuils    1*(2.45*0.10)+3*(1.80*0.10)+2*(1.70*0.10)+2*(1.60*0.10)+9*(1.20*0.10)+30*(1.00*0.10) =</t>
  </si>
  <si>
    <t>Paquet de réserve 5%    A*0.05~+5.00 =</t>
  </si>
  <si>
    <t>06.3.1.2</t>
  </si>
  <si>
    <t>Pose de revêtement de sol PVC compact</t>
  </si>
  <si>
    <t xml:space="preserve">Localisation : 
Dans locaux ci-dessus.
</t>
  </si>
  <si>
    <t>06.3.1.3</t>
  </si>
  <si>
    <t>Façon de remontée de sol PVC en plinthes de 10 cm</t>
  </si>
  <si>
    <t>ML</t>
  </si>
  <si>
    <t xml:space="preserve">Localisation : 
En périphérie des locaux ci-dessus.
</t>
  </si>
  <si>
    <t>Salle de soin 1    102.93-(1.80+2*1.70+4*1.20+3*1.00) =</t>
  </si>
  <si>
    <t xml:space="preserve"> ML</t>
  </si>
  <si>
    <t>Salle de soin 2    127.59-(1.80+2*1.70+1.60+4*1.20+4*1.00) =</t>
  </si>
  <si>
    <t>Poste isolé 1    15.64-(1.20) =</t>
  </si>
  <si>
    <t>Poste isolé 2    15.64-(1.20) =</t>
  </si>
  <si>
    <t>Poste isolé 3    14.56-(1.20) =</t>
  </si>
  <si>
    <t>Poste isolé 4    14.52-(1.20) =</t>
  </si>
  <si>
    <t>Poste isolé 5    14.58-(1.20) =</t>
  </si>
  <si>
    <t>Poste isolé 6    14.58-(1.20) =</t>
  </si>
  <si>
    <t>Poste isolé 7    14.58-(1.20) =</t>
  </si>
  <si>
    <t>Poste isolé 8    14.58-(1.20) =</t>
  </si>
  <si>
    <t>Soins et bureautique 1    21.74-(3*1.00) =</t>
  </si>
  <si>
    <t>Soins et bureautique 2    20.96-(3*1.00) =</t>
  </si>
  <si>
    <t>Médicaments    26.14-(2*1.00) =</t>
  </si>
  <si>
    <t>Cadre    15.86-(1.00) =</t>
  </si>
  <si>
    <t>Bureau interne    15.10-(1.00) =</t>
  </si>
  <si>
    <t>Salle de repos Pers.    23.92-(1.20) =</t>
  </si>
  <si>
    <t>Bureau Méd. 1    15.18-(1.00) =</t>
  </si>
  <si>
    <t>Bureau Méd. 2    15.68-(1.00) =</t>
  </si>
  <si>
    <t>Bureau Méd. 3    16.60-(1.00) =</t>
  </si>
  <si>
    <t>Bureau cons. 1    16.58-(1.00) =</t>
  </si>
  <si>
    <t>Bureau cons. 2    16.98-(1.00) =</t>
  </si>
  <si>
    <t>WC Personnel    6.04-(1.00) =</t>
  </si>
  <si>
    <t>Générateurs    15.28-(1.00) =</t>
  </si>
  <si>
    <t>Office repas Patients    15.20-(2*1.00) =</t>
  </si>
  <si>
    <t>Salle repas Patient    16.50-(2*1.00) =</t>
  </si>
  <si>
    <t>Lave bassin    8.12-(1.00) =</t>
  </si>
  <si>
    <t>WC Patients    8.80-(1.00) =</t>
  </si>
  <si>
    <t>Vestiaire F.    12.28-(2*1.00) =</t>
  </si>
  <si>
    <t>Vestiaire H.    12.34-(2*1.00) =</t>
  </si>
  <si>
    <t>Sanitaires PMR    10.02-(1.00) =</t>
  </si>
  <si>
    <t>Salle IDE - Réunion    15.44-(1.00) =</t>
  </si>
  <si>
    <t>Archives    11.80-(1.00) =</t>
  </si>
  <si>
    <t>Secrétariat    14.30-(1.10) =</t>
  </si>
  <si>
    <t>Accueil    9.53-(1.00) =</t>
  </si>
  <si>
    <t>Circulation    25.10-(2*1.80+1.20+5*1.00) =</t>
  </si>
  <si>
    <t>Circulation, Zone attente 5 Pers., Attente brancard    (89.58+31.05+1.40)-(2.45+2.10+2*1.80+1.60+2*1.50+1.10+11*1.00) =</t>
  </si>
  <si>
    <t>Décochage    14.64-(1.60) =</t>
  </si>
  <si>
    <t>Vest. Pers. F.    25.46-(2*1.00) =</t>
  </si>
  <si>
    <t>WC Pers.    6.82-(1.00) =</t>
  </si>
  <si>
    <t>Vest. Pers. H.    15.00-(2*1.00) =</t>
  </si>
  <si>
    <t>TGBT CHU    7.20-(2.45) =</t>
  </si>
  <si>
    <t>8.&amp;</t>
  </si>
  <si>
    <t>06.4</t>
  </si>
  <si>
    <t>SYSTEME COMPLET DOUCHE PVC SOL/MUR</t>
  </si>
  <si>
    <t>06.4.1</t>
  </si>
  <si>
    <t>REVETEMENT DE SOL PVC ANTIDERAPANT en lés U4P3E3C2</t>
  </si>
  <si>
    <t>06.4.1.1</t>
  </si>
  <si>
    <t>Fourniture de revêtement de sol PVC antidérapant</t>
  </si>
  <si>
    <t xml:space="preserve">Localisation : 
Dans Douche + WC (Vestiaires F &amp; H), Douche Pers. F (Vest. Pers. F) et Douche Pers. H (Vest. Pers. H) au RDC, compris seuils.
</t>
  </si>
  <si>
    <t>Seuils    5*(1.00*0.10) =</t>
  </si>
  <si>
    <t>06.4.1.2</t>
  </si>
  <si>
    <t>Pose de revêtement de sol PVC antidérapant</t>
  </si>
  <si>
    <t>Reprendre pos. 06.4.1.1 :
Surface revêtement fde sol PVC antidérapant    A~+5.00 =</t>
  </si>
  <si>
    <t>06.4.1.3</t>
  </si>
  <si>
    <t>Façon de remontées de sol PVC en plinthes de 10 cm</t>
  </si>
  <si>
    <t>Douche + WC (Vestiaires F &amp; H)    10.94-(2*1.00) =</t>
  </si>
  <si>
    <t>Douche Pers. F (Vest. Pers. F)    10.00-(1.00) =</t>
  </si>
  <si>
    <t>Douche Pers. H (Vest. Pers. H)    9.96-(1.00) =</t>
  </si>
  <si>
    <t>06.4.1.4</t>
  </si>
  <si>
    <t>Seuils de douche étanches</t>
  </si>
  <si>
    <t>Douche + WC (Vestiaires F &amp; H)    2*1.00 =</t>
  </si>
  <si>
    <t>06.4.2</t>
  </si>
  <si>
    <t>REVETEMENT MURAL PVC</t>
  </si>
  <si>
    <t>06.4.2.1</t>
  </si>
  <si>
    <t>Fourniture de revêtement mural PVC</t>
  </si>
  <si>
    <t xml:space="preserve">Localisation : 
Dans Douche + WC (Vestiaires F &amp; H), Lave bassin, Douche Pers. F (Vest. Pers. F) et Douche Pers. H (Vest. Pers. H) au RDC.
</t>
  </si>
  <si>
    <t>Douche + WC (Vestiaires F &amp; H)    (10.94*2.55ht)-(2*1.00*2.10ht) =</t>
  </si>
  <si>
    <t>Lave bassin    (8.18*2.55ht)-(1.00*2.10ht) =</t>
  </si>
  <si>
    <t>Douche Pers. F (Vest. Pers. F)    (10.00*2.55ht)-(1.00*2.10ht) =</t>
  </si>
  <si>
    <t>Douche Pers. H (Vest. Pers. H)    (9.96*2.55ht)-(1.00*2.10ht) =</t>
  </si>
  <si>
    <t>06.4.2.2</t>
  </si>
  <si>
    <t>Pose de revêtement mural PVC</t>
  </si>
  <si>
    <t>Reprendre pos. 06.4.2.1 :
Surface revêtment mural PVC    A~+5.00 =</t>
  </si>
  <si>
    <t>06.5</t>
  </si>
  <si>
    <t>REVETEMENT DE SOL TECHNIQUE</t>
  </si>
  <si>
    <t>06.5.1</t>
  </si>
  <si>
    <t>REVETEMENT DE SOL PVC en dalles soudées U4P4sE2C2</t>
  </si>
  <si>
    <t>06.5.1.1</t>
  </si>
  <si>
    <t>Fourniture de revêtement de sol PVC en dalles soudées</t>
  </si>
  <si>
    <t xml:space="preserve">Localisation : 
Dans Magasin consommables, Circulation logistique, Hall logistique, Linge propre, Loc. ménage, DASRI/Déchets/Linge sale, Atelier biomédical et Stockage au RDC, compris seuils.
</t>
  </si>
  <si>
    <t>Magasin consommables    7.99*4.17 =</t>
  </si>
  <si>
    <t>Circulation logistique    (3.15*2.00)+(16.05*1.60)+(2.54*0.30)+(3.25*2.98) =</t>
  </si>
  <si>
    <t>Hall logistique    (4.35*3.35) =</t>
  </si>
  <si>
    <t>Linge propre    (4.20*2.25) =</t>
  </si>
  <si>
    <t>Loc. ménage    (4.20*2.33) =</t>
  </si>
  <si>
    <t>Atelier biomédical    (4.87*2.40)+(2.61*0.71) =</t>
  </si>
  <si>
    <t>Stockage    (6.04*3.50)+(2.69*1.37) =</t>
  </si>
  <si>
    <t>Seuils    1*(2.44*0.20)+1*(2.34*0.20)+1*(1.50*0.10)+2*(1.20*0.10)+3*(1.10*0.10)+2*(1.00*0.10)+1*(0.90*0.10) =</t>
  </si>
  <si>
    <t>06.5.1.2</t>
  </si>
  <si>
    <t>Pose de revêtement de sol PVC en dalles soudées</t>
  </si>
  <si>
    <t>06.6</t>
  </si>
  <si>
    <t>DIVERS</t>
  </si>
  <si>
    <t>06.6.1</t>
  </si>
  <si>
    <t>Tapis d'Entrée intérieur à encastrer</t>
  </si>
  <si>
    <t>9.U.IMAGE</t>
  </si>
  <si>
    <t xml:space="preserve">Localisation : 
Dans Accueil au RDC.
</t>
  </si>
  <si>
    <t xml:space="preserve">    </t>
  </si>
  <si>
    <t>06.6.2</t>
  </si>
  <si>
    <t>Profilés joints de dilatation</t>
  </si>
  <si>
    <t xml:space="preserve">Localisation : 
Dans Cadre, Circulations, Lave bassin, Salle de soin 2, Bureau med. 3, Vestiaire F., Vestiaire H., Circulation logistique et Atelier biomédical au RDC.
</t>
  </si>
  <si>
    <t xml:space="preserve">Cadre    </t>
  </si>
  <si>
    <t xml:space="preserve">Ciculation    </t>
  </si>
  <si>
    <t xml:space="preserve">Lave bassin    </t>
  </si>
  <si>
    <t xml:space="preserve">Salle de soin 2    </t>
  </si>
  <si>
    <t xml:space="preserve">Bureau med. 3    </t>
  </si>
  <si>
    <t xml:space="preserve">Circulation    </t>
  </si>
  <si>
    <t xml:space="preserve">Circulation logistique    </t>
  </si>
  <si>
    <t>06.6.3</t>
  </si>
  <si>
    <t>PLINTHES MEDIUM VERNIES de 100 x 10 mm</t>
  </si>
  <si>
    <t>06.6.3.1</t>
  </si>
  <si>
    <t>Fourniture de plinthes médium vernies</t>
  </si>
  <si>
    <t xml:space="preserve">Localisation : 
En périphérie dans Magasin consommables, Circulation logistique, Hall logistique, Linge propre, Loc. ménage, DASRI/Déchets/Linge sale, Atelier biomédical et Stockage au RDC.
</t>
  </si>
  <si>
    <t>Magasin consommables    25.32-(1.20+1.00) =</t>
  </si>
  <si>
    <t>Circulation logistique    47.35-(2.44+2.34+1.50+2*1.20+2*1.10+5*1.00) =</t>
  </si>
  <si>
    <t>Hall logistique    6.70-(0.90) =</t>
  </si>
  <si>
    <t>Linge propre    12.90-(2*1.10) =</t>
  </si>
  <si>
    <t>Loc. ménage    13.06-(1.00) =</t>
  </si>
  <si>
    <t>DASRI/Déchets/Linge sale    16.46-(1.10) =</t>
  </si>
  <si>
    <t>Atelier biomédical    16.00-(1.00) =</t>
  </si>
  <si>
    <t>Stockage    21.82-(1.20) =</t>
  </si>
  <si>
    <t>06.6.3.2</t>
  </si>
  <si>
    <t>..Fourniture de plinthes médium vernies - provision chantier</t>
  </si>
  <si>
    <t>06.6.3.3</t>
  </si>
  <si>
    <t>Pose de plinthes médium vernies</t>
  </si>
  <si>
    <t>Reprendre pos. 06.6.3.1 :
Linéaire plinthes médium vernies    A~+5.00 =</t>
  </si>
  <si>
    <t>06.6.3.4</t>
  </si>
  <si>
    <t>..Pose de plinthes médium vernies</t>
  </si>
  <si>
    <t>06.6.4</t>
  </si>
  <si>
    <t>BARRES DE SEUIL</t>
  </si>
  <si>
    <t>06.6.4.1</t>
  </si>
  <si>
    <t>Barres de seuil pour passage de 0,90 à 1,20 m</t>
  </si>
  <si>
    <t xml:space="preserve">Localisation : 
Dans Postes isolées 1 à 8, Soins et bureautique 1 &amp; 2, Médicaments, Cadre, Bureau interne, Salle de repos Pers., Bureaux med. 1 à 3, Bureaux con. 1 &amp; 2, WC Personnel, Générateurs, Lave bassin, WC Patients, Office repas Patients, Salle repas Patients, Vestiaire F., Vestiaire H., Sanitaire PMR, Salle IDE - Réunion, Archives, Secrétariat, Magasin consommables, Linge propre, Loc. ménage, DASRI/Déchets/Linge sale, Vest. Pers. F., WC Pers., Vest. Pers. H., Hall logistique, Atelier biomédical et Stockage au RDC.
</t>
  </si>
  <si>
    <t xml:space="preserve">Poste isolé 1    </t>
  </si>
  <si>
    <t xml:space="preserve">Poste isolé 2    </t>
  </si>
  <si>
    <t xml:space="preserve">Poste isolé 3    </t>
  </si>
  <si>
    <t xml:space="preserve">Poste isolé 4    </t>
  </si>
  <si>
    <t xml:space="preserve">Poste isolé 5    </t>
  </si>
  <si>
    <t xml:space="preserve">Poste isolé 6    </t>
  </si>
  <si>
    <t xml:space="preserve">Poste isolé 7    </t>
  </si>
  <si>
    <t xml:space="preserve">Poste isolé 8    </t>
  </si>
  <si>
    <t xml:space="preserve">Soins et bureautique 1    </t>
  </si>
  <si>
    <t xml:space="preserve">Soins et bureautique 2    </t>
  </si>
  <si>
    <t xml:space="preserve">Médicaments    </t>
  </si>
  <si>
    <t xml:space="preserve">Bureau interne    </t>
  </si>
  <si>
    <t xml:space="preserve">Salle de repos Pers.    </t>
  </si>
  <si>
    <t xml:space="preserve">Bureau méd. 1    </t>
  </si>
  <si>
    <t xml:space="preserve">Bureau méd. 2    </t>
  </si>
  <si>
    <t xml:space="preserve">Bureau méd. 3    </t>
  </si>
  <si>
    <t xml:space="preserve">Bureau cons. 1    </t>
  </si>
  <si>
    <t xml:space="preserve">Bureau cons. 2    </t>
  </si>
  <si>
    <t xml:space="preserve">WC Personnel    </t>
  </si>
  <si>
    <t xml:space="preserve">Générateurs    </t>
  </si>
  <si>
    <t xml:space="preserve">WC Patients    </t>
  </si>
  <si>
    <t xml:space="preserve">Office repas Patients    </t>
  </si>
  <si>
    <t xml:space="preserve">Salle repas Patients    </t>
  </si>
  <si>
    <t xml:space="preserve">Vestiaire F.    </t>
  </si>
  <si>
    <t xml:space="preserve">Vestiaire H.    </t>
  </si>
  <si>
    <t xml:space="preserve">Sanitaire PMR    </t>
  </si>
  <si>
    <t xml:space="preserve">Salle IDE - Réunion    </t>
  </si>
  <si>
    <t xml:space="preserve">Archives    </t>
  </si>
  <si>
    <t xml:space="preserve">Secrétariat    </t>
  </si>
  <si>
    <t xml:space="preserve">Magasin consommables    </t>
  </si>
  <si>
    <t xml:space="preserve">Linge propre    </t>
  </si>
  <si>
    <t xml:space="preserve">Loc. ménage    </t>
  </si>
  <si>
    <t xml:space="preserve">Vest. Pers. F.    </t>
  </si>
  <si>
    <t xml:space="preserve">WC Pers.    </t>
  </si>
  <si>
    <t xml:space="preserve">Vest. Pers. H.    </t>
  </si>
  <si>
    <t xml:space="preserve">Hall logistique    </t>
  </si>
  <si>
    <t xml:space="preserve">Stockage    </t>
  </si>
  <si>
    <t>06.6.4.2</t>
  </si>
  <si>
    <t>..Barres de seuil pour passage de 0,90 à 1,20 m - provision chantier</t>
  </si>
  <si>
    <t>06.6.4.3</t>
  </si>
  <si>
    <t>Barres de seuil pour passage de 1,60 à 1,80 m</t>
  </si>
  <si>
    <t xml:space="preserve">Localisation : 
Dans Salles de soin 1 &amp; 2, Décochage, Circulation, Zone attente 5 pers. et Circulation logistique au RDC.
</t>
  </si>
  <si>
    <t xml:space="preserve">Salle de soin 1    </t>
  </si>
  <si>
    <t xml:space="preserve">Décochage    </t>
  </si>
  <si>
    <t xml:space="preserve">Zone attente 5 pers.    </t>
  </si>
  <si>
    <t>06.7</t>
  </si>
  <si>
    <t>PSE 02 : SOL CAOUTCHOUC (Option 2)</t>
  </si>
  <si>
    <t xml:space="preserve"> Option</t>
  </si>
  <si>
    <t>3.T</t>
  </si>
  <si>
    <t>06.7.1</t>
  </si>
  <si>
    <t>DEDUIRE REVETEMENT DE SOL PVC en dalles soudées U4P4sE2C2</t>
  </si>
  <si>
    <t>06.7.1.1</t>
  </si>
  <si>
    <t>Fourniture de revêtement de sol PVC</t>
  </si>
  <si>
    <t>Reprendre pos. 06.5.1.1 :    -Z =</t>
  </si>
  <si>
    <t>06.7.1.2</t>
  </si>
  <si>
    <t>Pose de revêtement de sol PVC</t>
  </si>
  <si>
    <t>Reprendre pos. 06.5.1.2 :    -Z =</t>
  </si>
  <si>
    <t>06.7.2</t>
  </si>
  <si>
    <t>REVETEMENT DE SOL CAOUTCHOUC en lés U4P4E2C2</t>
  </si>
  <si>
    <t>06.7.2.1</t>
  </si>
  <si>
    <t>Fourniture de revêtement de sol caoutchouc</t>
  </si>
  <si>
    <t xml:space="preserve">Localisation : 
Dans Magasin consommables, Circulation logistique, Hall logistique, Linge propre, Loc. ménage, DASRI/Déchets/Linge sale, Atelier biomédical et Stockage au RDC.
</t>
  </si>
  <si>
    <t>06.7.2.2</t>
  </si>
  <si>
    <t>Pose de revêtement de sol caoutchouc</t>
  </si>
  <si>
    <t>Reprendre pos. 06.7.2.1 :
Surface revêtement de sol caoutchouc    A~+5.00 =</t>
  </si>
  <si>
    <t>PSE 02 : SOL CAOUTCHOUC</t>
  </si>
  <si>
    <t>Non totalisé</t>
  </si>
  <si>
    <t>06.8</t>
  </si>
  <si>
    <t>PSE 03 : RESINE DE SOL (Option 3)</t>
  </si>
  <si>
    <t>06.8.1</t>
  </si>
  <si>
    <t>06.8.1.1</t>
  </si>
  <si>
    <t>06.8.1.2</t>
  </si>
  <si>
    <t>06.8.2</t>
  </si>
  <si>
    <t>DEDUIRE PLINTHES MEDIUM VERNIES de 100 x 10 mm</t>
  </si>
  <si>
    <t>06.8.2.1</t>
  </si>
  <si>
    <t>Reprendre pos. 06.6.3.1 :    -Z =</t>
  </si>
  <si>
    <t>06.8.2.2</t>
  </si>
  <si>
    <t>Reprendre pos. 06.6.3.3 :    -Z =</t>
  </si>
  <si>
    <t>06.8.3</t>
  </si>
  <si>
    <t>RESINE DE SOL</t>
  </si>
  <si>
    <t>06.8.3.1</t>
  </si>
  <si>
    <t>Préparation des supports</t>
  </si>
  <si>
    <t>06.8.3.2</t>
  </si>
  <si>
    <t>Revêtement mortier de résine MPC 19 - ML, épaisseur 5/7 mm</t>
  </si>
  <si>
    <t>Reprendre pos. 06.8.3.1 :
Surface revêtement de sol résine    Z =</t>
  </si>
  <si>
    <t>06.8.3.3</t>
  </si>
  <si>
    <t>Relevés périphériques en plinthes et contre plots - hauteur 0,10 m</t>
  </si>
  <si>
    <t>Stockage    21.82-(1.00) =</t>
  </si>
  <si>
    <t>06.8.3.4</t>
  </si>
  <si>
    <t>Traitement spécifique des siphons</t>
  </si>
  <si>
    <t xml:space="preserve">Localisation : 
Dans Loc. ménage, DASRI/Déchets/Linge sale et Atelier biomédical au RDC.
</t>
  </si>
  <si>
    <t>PSE 03 : RESINE DE SOL</t>
  </si>
  <si>
    <t>RECAPITULATIF
Lot n°06 REVETEMENTS DE SOL</t>
  </si>
  <si>
    <t>RECAPITULATIF DES CHAPITRES</t>
  </si>
  <si>
    <t>06.1 - CHAPES</t>
  </si>
  <si>
    <t>06.2 - PREPARATION DES SUPPORTS</t>
  </si>
  <si>
    <t>06.3 - REVETEMENT DE SOL PVC</t>
  </si>
  <si>
    <t>06.4 - SYSTEME COMPLET DOUCHE PVC SOL/MUR</t>
  </si>
  <si>
    <t>06.5 - REVETEMENT DE SOL TECHNIQUE</t>
  </si>
  <si>
    <t>06.6 - DIVERS</t>
  </si>
  <si>
    <t>06.7 - PSE 02 : SOL CAOUTCHOUC</t>
  </si>
  <si>
    <t>06.8 - PSE 03 : RESINE DE SOL</t>
  </si>
  <si>
    <t>Total du lot REVETEMENTS DE SOL</t>
  </si>
  <si>
    <t xml:space="preserve">Soit en toutes lettres TTC : </t>
  </si>
  <si>
    <t>RECAPITULATIF OPTION</t>
  </si>
  <si>
    <t xml:space="preserve"> Option 2</t>
  </si>
  <si>
    <t xml:space="preserve"> 	 PSE 02 : SOL CAOUTCHOUC</t>
  </si>
  <si>
    <t>Sous-total Option 2</t>
  </si>
  <si>
    <t>H.T.</t>
  </si>
  <si>
    <t>T.V.A.</t>
  </si>
  <si>
    <t>T.T.C.</t>
  </si>
  <si>
    <t xml:space="preserve"> Option 3</t>
  </si>
  <si>
    <t xml:space="preserve"> 	 PSE 03 : RESINE DE SOL</t>
  </si>
  <si>
    <t>Sous-total Option 3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</si>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</sst>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.00\ [$€];[Red]-#,##0.00\ [$€]"/>
    <numFmt numFmtId="167" formatCode="#,##0"/>
    <numFmt numFmtId="168" formatCode="00000"/>
    <numFmt numFmtId="169" formatCode="0#&quot; &quot;##&quot; &quot;##&quot; &quot;##&quot; &quot;##"/>
    <numFmt numFmtId="170" formatCode="#,##0.000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2" fillId="0" borderId="12" xfId="0" applyNumberFormat="1" applyFont="1" applyBorder="1" applyAlignment="1" applyProtection="1">
      <alignment vertical="top" wrapText="1"/>
      <protection locked="0"/>
    </xf>
    <xf numFmtId="164" fontId="12" fillId="0" borderId="9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3" fillId="0" borderId="11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6" fontId="15" fillId="0" borderId="7" xfId="0" applyNumberFormat="1" applyFont="1" applyBorder="1" applyAlignment="1">
      <alignment horizontal="right" vertical="top" wrapText="1"/>
    </xf>
    <xf numFmtId="166" fontId="15" fillId="0" borderId="8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6" fontId="15" fillId="0" borderId="0" xfId="0" applyNumberFormat="1" applyFont="1" applyAlignment="1">
      <alignment horizontal="right" vertical="top" wrapText="1"/>
    </xf>
    <xf numFmtId="166" fontId="15" fillId="0" borderId="5" xfId="0" applyNumberFormat="1" applyFont="1" applyBorder="1" applyAlignment="1">
      <alignment horizontal="right" vertical="top" wrapText="1"/>
    </xf>
    <xf numFmtId="167" fontId="11" fillId="0" borderId="9" xfId="0" applyNumberFormat="1" applyFont="1" applyBorder="1" applyAlignment="1">
      <alignment horizontal="right" vertical="top" wrapText="1"/>
    </xf>
    <xf numFmtId="167" fontId="12" fillId="0" borderId="0" xfId="0" applyNumberFormat="1" applyFont="1" applyAlignment="1">
      <alignment horizontal="right" vertical="top" wrapText="1"/>
    </xf>
    <xf numFmtId="167" fontId="12" fillId="0" borderId="0" xfId="0" applyNumberFormat="1" applyFont="1" applyAlignment="1">
      <alignment horizontal="left" vertical="top" wrapText="1"/>
    </xf>
    <xf numFmtId="167" fontId="11" fillId="0" borderId="2" xfId="0" applyNumberFormat="1" applyFont="1" applyBorder="1" applyAlignment="1">
      <alignment horizontal="right"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0" xfId="0" applyNumberFormat="1" applyFont="1" applyAlignment="1">
      <alignment horizontal="left"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0" xfId="0" applyNumberFormat="1" applyFont="1" applyAlignment="1">
      <alignment horizontal="left" vertical="top" wrapText="1"/>
    </xf>
    <xf numFmtId="164" fontId="11" fillId="0" borderId="2" xfId="0" applyNumberFormat="1" applyFont="1" applyBorder="1" applyAlignment="1">
      <alignment horizontal="right" vertical="top" wrapText="1"/>
    </xf>
    <xf numFmtId="0" fontId="16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6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6" fontId="3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vertical="top" wrapText="1"/>
    </xf>
    <xf numFmtId="166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6" fontId="3" fillId="0" borderId="21" xfId="0" applyNumberFormat="1" applyFont="1" applyBorder="1" applyAlignment="1">
      <alignment vertical="top" wrapText="1"/>
    </xf>
    <xf numFmtId="166" fontId="1" fillId="0" borderId="21" xfId="0" applyNumberFormat="1" applyFont="1" applyBorder="1" applyAlignment="1">
      <alignment vertical="top" wrapText="1"/>
    </xf>
    <xf numFmtId="166" fontId="1" fillId="0" borderId="22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166" fontId="20" fillId="0" borderId="0" xfId="0" applyNumberFormat="1" applyFont="1" applyAlignment="1">
      <alignment vertical="top" wrapText="1"/>
    </xf>
    <xf numFmtId="166" fontId="3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12" xfId="0" applyNumberFormat="1" applyFont="1" applyBorder="1" applyAlignment="1" applyProtection="1">
      <alignment horizontal="right" vertical="top" wrapText="1"/>
      <protection locked="0"/>
    </xf>
    <xf numFmtId="166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df1aab06-0286-44b5-83d8-b0b93f29b5c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c72b360f-819e-4466-9f77-6768ec76eb8f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8edf19ae-2b47-4653-93a1-150f457b8186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532"/>
  <sheetViews>
    <sheetView showGridLines="0" tabSelected="1" workbookViewId="0">
      <pane ySplit="3" topLeftCell="A4" activePane="bottomLeft" state="frozen"/>
      <selection pane="bottomLeft" activeCell="J8" sqref="J8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44</v>
      </c>
      <c r="E7" s="31"/>
      <c r="F7" s="31"/>
      <c r="G7" s="31"/>
      <c r="H7" s="31"/>
      <c r="I7" s="31"/>
      <c r="J7" s="31"/>
      <c r="K7" s="32"/>
      <c r="L7" s="7"/>
    </row>
    <row r="8" spans="1:18">
      <c r="A8" s="7">
        <v>9</v>
      </c>
      <c r="B8" s="33" t="s">
        <v>45</v>
      </c>
      <c r="C8" s="33"/>
      <c r="D8" s="34" t="s">
        <v>46</v>
      </c>
      <c r="E8" s="35"/>
      <c r="F8" s="35"/>
      <c r="G8" s="36" t="s">
        <v>13</v>
      </c>
      <c r="H8" s="37">
        <v>1285</v>
      </c>
      <c r="I8" s="37"/>
      <c r="J8" s="38"/>
      <c r="K8" s="39">
        <f>IF(AND(H8= "",I8= ""), 0, ROUND(ROUND(J8, 2) * ROUND(IF(I8="",H8,I8),  2), 2))</f>
        <v/>
      </c>
      <c r="L8" s="7"/>
      <c r="N8" s="40">
        <v>0.2</v>
      </c>
    </row>
    <row r="9" spans="1:18" hidden="1">
      <c r="A9" s="7" t="s">
        <v>47</v>
      </c>
    </row>
    <row r="10" spans="1:18" ht="33.75" customHeight="1">
      <c r="A10" s="7" t="s">
        <v>48</v>
      </c>
      <c r="B10" s="41"/>
      <c r="C10" s="41"/>
      <c r="D10" s="41" t="s">
        <v>49</v>
      </c>
      <c r="E10" s="41"/>
      <c r="F10" s="41"/>
      <c r="G10" s="41"/>
      <c r="H10" s="41"/>
      <c r="I10" s="41"/>
      <c r="J10" s="41"/>
      <c r="K10" s="41"/>
    </row>
    <row r="11" spans="1:18">
      <c r="A11" s="7" t="s">
        <v>50</v>
      </c>
      <c r="B11" s="33"/>
      <c r="C11" s="33"/>
      <c r="D11" s="42" t="s">
        <v>51</v>
      </c>
      <c r="K11" s="35"/>
    </row>
    <row r="12" spans="1:18" ht="22.5" customHeight="1">
      <c r="A12" s="7" t="s">
        <v>52</v>
      </c>
      <c r="B12" s="33"/>
      <c r="C12" s="33"/>
      <c r="D12" s="42" t="s">
        <v>53</v>
      </c>
      <c r="H12" s="43">
        <v>1095</v>
      </c>
      <c r="J12" s="44" t="s">
        <v>54</v>
      </c>
      <c r="K12" s="35"/>
    </row>
    <row r="13" spans="1:18" ht="33.75" customHeight="1">
      <c r="A13" s="7" t="s">
        <v>52</v>
      </c>
      <c r="B13" s="33"/>
      <c r="C13" s="33"/>
      <c r="D13" s="42" t="s">
        <v>55</v>
      </c>
      <c r="H13" s="43">
        <v>20</v>
      </c>
      <c r="J13" s="44" t="s">
        <v>54</v>
      </c>
      <c r="K13" s="35"/>
    </row>
    <row r="14" spans="1:18" ht="33.75" customHeight="1">
      <c r="A14" s="7" t="s">
        <v>52</v>
      </c>
      <c r="B14" s="33"/>
      <c r="C14" s="33"/>
      <c r="D14" s="42" t="s">
        <v>56</v>
      </c>
      <c r="H14" s="43">
        <v>170</v>
      </c>
      <c r="J14" s="44" t="s">
        <v>54</v>
      </c>
      <c r="K14" s="35"/>
    </row>
    <row r="15" spans="1:18" hidden="1">
      <c r="A15" s="7" t="s">
        <v>57</v>
      </c>
    </row>
    <row r="16" spans="1:18">
      <c r="A16" s="7" t="s">
        <v>42</v>
      </c>
      <c r="B16" s="35"/>
      <c r="C16" s="35"/>
      <c r="K16" s="35"/>
    </row>
    <row r="17" spans="1:14">
      <c r="B17" s="35"/>
      <c r="C17" s="35"/>
      <c r="D17" s="45" t="s">
        <v>44</v>
      </c>
      <c r="E17" s="46"/>
      <c r="F17" s="46"/>
      <c r="G17" s="47"/>
      <c r="H17" s="47"/>
      <c r="I17" s="47"/>
      <c r="J17" s="47"/>
      <c r="K17" s="48"/>
    </row>
    <row r="18" spans="1:14">
      <c r="B18" s="35"/>
      <c r="C18" s="35"/>
      <c r="D18" s="49"/>
      <c r="E18" s="7"/>
      <c r="F18" s="7"/>
      <c r="G18" s="7"/>
      <c r="H18" s="7"/>
      <c r="I18" s="7"/>
      <c r="J18" s="7"/>
      <c r="K18" s="8"/>
    </row>
    <row r="19" spans="1:14">
      <c r="B19" s="35"/>
      <c r="C19" s="35"/>
      <c r="D19" s="50" t="s">
        <v>58</v>
      </c>
      <c r="E19" s="51"/>
      <c r="F19" s="51"/>
      <c r="G19" s="52">
        <f>SUMIF(L8:L16, IF(L7="","",L7), K8:K16)</f>
        <v/>
      </c>
      <c r="H19" s="52"/>
      <c r="I19" s="52"/>
      <c r="J19" s="52"/>
      <c r="K19" s="53"/>
    </row>
    <row r="20" spans="1:14" hidden="1">
      <c r="B20" s="35"/>
      <c r="C20" s="35"/>
      <c r="D20" s="54" t="s">
        <v>59</v>
      </c>
      <c r="E20" s="55"/>
      <c r="F20" s="55"/>
      <c r="G20" s="56">
        <f>ROUND(SUMIF(L8:L16, IF(L7="","",L7), K8:K16) * 0.2, 2)</f>
        <v/>
      </c>
      <c r="H20" s="56"/>
      <c r="I20" s="56"/>
      <c r="J20" s="56"/>
      <c r="K20" s="57"/>
    </row>
    <row r="21" spans="1:14" hidden="1">
      <c r="B21" s="35"/>
      <c r="C21" s="35"/>
      <c r="D21" s="50" t="s">
        <v>60</v>
      </c>
      <c r="E21" s="51"/>
      <c r="F21" s="51"/>
      <c r="G21" s="52">
        <f>SUM(G19:G20)</f>
        <v/>
      </c>
      <c r="H21" s="52"/>
      <c r="I21" s="52"/>
      <c r="J21" s="52"/>
      <c r="K21" s="53"/>
    </row>
    <row r="22" spans="1:14" ht="15.75" customHeight="1">
      <c r="A22" s="7">
        <v>3</v>
      </c>
      <c r="B22" s="30" t="s">
        <v>61</v>
      </c>
      <c r="C22" s="30"/>
      <c r="D22" s="31" t="s">
        <v>62</v>
      </c>
      <c r="E22" s="31"/>
      <c r="F22" s="31"/>
      <c r="G22" s="31"/>
      <c r="H22" s="31"/>
      <c r="I22" s="31"/>
      <c r="J22" s="31"/>
      <c r="K22" s="32"/>
      <c r="L22" s="7"/>
    </row>
    <row r="23" spans="1:14">
      <c r="A23" s="7">
        <v>9</v>
      </c>
      <c r="B23" s="33" t="s">
        <v>63</v>
      </c>
      <c r="C23" s="33"/>
      <c r="D23" s="34" t="s">
        <v>64</v>
      </c>
      <c r="E23" s="35"/>
      <c r="F23" s="35"/>
      <c r="G23" s="36" t="s">
        <v>13</v>
      </c>
      <c r="H23" s="37">
        <v>1285</v>
      </c>
      <c r="I23" s="37"/>
      <c r="J23" s="38"/>
      <c r="K23" s="39">
        <f>IF(AND(H23= "",I23= ""), 0, ROUND(ROUND(J23, 2) * ROUND(IF(I23="",H23,I23),  2), 2))</f>
        <v/>
      </c>
      <c r="L23" s="7"/>
      <c r="N23" s="40">
        <v>0.2</v>
      </c>
    </row>
    <row r="24" spans="1:14" hidden="1">
      <c r="A24" s="7" t="s">
        <v>47</v>
      </c>
    </row>
    <row r="25" spans="1:14" ht="33.75" customHeight="1">
      <c r="A25" s="7" t="s">
        <v>48</v>
      </c>
      <c r="B25" s="41"/>
      <c r="C25" s="41"/>
      <c r="D25" s="41" t="s">
        <v>49</v>
      </c>
      <c r="E25" s="41"/>
      <c r="F25" s="41"/>
      <c r="G25" s="41"/>
      <c r="H25" s="41"/>
      <c r="I25" s="41"/>
      <c r="J25" s="41"/>
      <c r="K25" s="41"/>
    </row>
    <row r="26" spans="1:14">
      <c r="A26" s="7" t="s">
        <v>50</v>
      </c>
      <c r="B26" s="33"/>
      <c r="C26" s="33"/>
      <c r="D26" s="42" t="s">
        <v>51</v>
      </c>
      <c r="K26" s="35"/>
    </row>
    <row r="27" spans="1:14" ht="22.5" customHeight="1">
      <c r="A27" s="7" t="s">
        <v>52</v>
      </c>
      <c r="B27" s="33"/>
      <c r="C27" s="33"/>
      <c r="D27" s="42" t="s">
        <v>53</v>
      </c>
      <c r="H27" s="43">
        <v>1095</v>
      </c>
      <c r="J27" s="44" t="s">
        <v>54</v>
      </c>
      <c r="K27" s="35"/>
    </row>
    <row r="28" spans="1:14" ht="33.75" customHeight="1">
      <c r="A28" s="7" t="s">
        <v>52</v>
      </c>
      <c r="B28" s="33"/>
      <c r="C28" s="33"/>
      <c r="D28" s="42" t="s">
        <v>55</v>
      </c>
      <c r="H28" s="43">
        <v>20</v>
      </c>
      <c r="J28" s="44" t="s">
        <v>54</v>
      </c>
      <c r="K28" s="35"/>
    </row>
    <row r="29" spans="1:14" ht="33.75" customHeight="1">
      <c r="A29" s="7" t="s">
        <v>52</v>
      </c>
      <c r="B29" s="33"/>
      <c r="C29" s="33"/>
      <c r="D29" s="42" t="s">
        <v>56</v>
      </c>
      <c r="H29" s="43">
        <v>170</v>
      </c>
      <c r="J29" s="44" t="s">
        <v>54</v>
      </c>
      <c r="K29" s="35"/>
    </row>
    <row r="30" spans="1:14" hidden="1">
      <c r="A30" s="7" t="s">
        <v>57</v>
      </c>
    </row>
    <row r="31" spans="1:14">
      <c r="A31" s="7">
        <v>9</v>
      </c>
      <c r="B31" s="33" t="s">
        <v>65</v>
      </c>
      <c r="C31" s="33"/>
      <c r="D31" s="34" t="s">
        <v>66</v>
      </c>
      <c r="E31" s="35"/>
      <c r="F31" s="35"/>
      <c r="G31" s="36" t="s">
        <v>14</v>
      </c>
      <c r="H31" s="58">
        <v>6</v>
      </c>
      <c r="I31" s="58"/>
      <c r="J31" s="38"/>
      <c r="K31" s="39">
        <f>IF(AND(H31= "",I31= ""), 0, ROUND(ROUND(J31, 2) * ROUND(IF(I31="",H31,I31),  0), 2))</f>
        <v/>
      </c>
      <c r="L31" s="7"/>
      <c r="N31" s="40">
        <v>0.2</v>
      </c>
    </row>
    <row r="32" spans="1:14" hidden="1">
      <c r="A32" s="7" t="s">
        <v>47</v>
      </c>
    </row>
    <row r="33" spans="1:14" ht="45" customHeight="1">
      <c r="A33" s="7" t="s">
        <v>48</v>
      </c>
      <c r="B33" s="41"/>
      <c r="C33" s="41"/>
      <c r="D33" s="41" t="s">
        <v>67</v>
      </c>
      <c r="E33" s="41"/>
      <c r="F33" s="41"/>
      <c r="G33" s="41"/>
      <c r="H33" s="41"/>
      <c r="I33" s="41"/>
      <c r="J33" s="41"/>
      <c r="K33" s="41"/>
    </row>
    <row r="34" spans="1:14">
      <c r="A34" s="7" t="s">
        <v>50</v>
      </c>
      <c r="B34" s="33"/>
      <c r="C34" s="33"/>
      <c r="D34" s="42" t="s">
        <v>51</v>
      </c>
      <c r="K34" s="35"/>
    </row>
    <row r="35" spans="1:14">
      <c r="A35" s="7" t="s">
        <v>68</v>
      </c>
      <c r="B35" s="33" t="s">
        <v>69</v>
      </c>
      <c r="C35" s="33"/>
      <c r="D35" s="42" t="s">
        <v>70</v>
      </c>
      <c r="E35" s="59">
        <v>1</v>
      </c>
      <c r="F35" s="60" t="s">
        <v>71</v>
      </c>
      <c r="K35" s="35"/>
    </row>
    <row r="36" spans="1:14">
      <c r="A36" s="7" t="s">
        <v>68</v>
      </c>
      <c r="B36" s="33" t="s">
        <v>69</v>
      </c>
      <c r="C36" s="33"/>
      <c r="D36" s="42" t="s">
        <v>72</v>
      </c>
      <c r="E36" s="59">
        <v>1</v>
      </c>
      <c r="F36" s="60" t="s">
        <v>71</v>
      </c>
      <c r="K36" s="35"/>
    </row>
    <row r="37" spans="1:14">
      <c r="A37" s="7" t="s">
        <v>68</v>
      </c>
      <c r="B37" s="33" t="s">
        <v>69</v>
      </c>
      <c r="C37" s="33"/>
      <c r="D37" s="42" t="s">
        <v>73</v>
      </c>
      <c r="E37" s="59">
        <v>1</v>
      </c>
      <c r="F37" s="60" t="s">
        <v>71</v>
      </c>
      <c r="K37" s="35"/>
    </row>
    <row r="38" spans="1:14">
      <c r="A38" s="7" t="s">
        <v>68</v>
      </c>
      <c r="B38" s="33" t="s">
        <v>69</v>
      </c>
      <c r="C38" s="33"/>
      <c r="D38" s="42" t="s">
        <v>74</v>
      </c>
      <c r="E38" s="59">
        <v>1</v>
      </c>
      <c r="F38" s="60" t="s">
        <v>71</v>
      </c>
      <c r="K38" s="35"/>
    </row>
    <row r="39" spans="1:14">
      <c r="A39" s="7" t="s">
        <v>68</v>
      </c>
      <c r="B39" s="33" t="s">
        <v>69</v>
      </c>
      <c r="C39" s="33"/>
      <c r="D39" s="42" t="s">
        <v>75</v>
      </c>
      <c r="E39" s="59">
        <v>1</v>
      </c>
      <c r="F39" s="60" t="s">
        <v>71</v>
      </c>
      <c r="K39" s="35"/>
    </row>
    <row r="40" spans="1:14">
      <c r="A40" s="7" t="s">
        <v>68</v>
      </c>
      <c r="B40" s="33" t="s">
        <v>69</v>
      </c>
      <c r="C40" s="33"/>
      <c r="D40" s="42" t="s">
        <v>76</v>
      </c>
      <c r="E40" s="59">
        <v>1</v>
      </c>
      <c r="F40" s="60" t="s">
        <v>71</v>
      </c>
      <c r="K40" s="35"/>
    </row>
    <row r="41" spans="1:14">
      <c r="A41" s="7" t="s">
        <v>52</v>
      </c>
      <c r="B41" s="33"/>
      <c r="C41" s="33"/>
      <c r="D41" s="42" t="s">
        <v>77</v>
      </c>
      <c r="E41" s="61" t="s">
        <v>78</v>
      </c>
      <c r="H41" s="62">
        <v>6</v>
      </c>
      <c r="J41" s="63" t="s">
        <v>71</v>
      </c>
      <c r="K41" s="35"/>
    </row>
    <row r="42" spans="1:14" hidden="1">
      <c r="A42" s="7" t="s">
        <v>57</v>
      </c>
    </row>
    <row r="43" spans="1:14">
      <c r="A43" s="7">
        <v>9</v>
      </c>
      <c r="B43" s="33" t="s">
        <v>79</v>
      </c>
      <c r="C43" s="33"/>
      <c r="D43" s="34" t="s">
        <v>80</v>
      </c>
      <c r="E43" s="35"/>
      <c r="F43" s="35"/>
      <c r="G43" s="36" t="s">
        <v>13</v>
      </c>
      <c r="H43" s="37">
        <v>60</v>
      </c>
      <c r="I43" s="37"/>
      <c r="J43" s="38"/>
      <c r="K43" s="39">
        <f>IF(AND(H43= "",I43= ""), 0, ROUND(ROUND(J43, 2) * ROUND(IF(I43="",H43,I43),  2), 2))</f>
        <v/>
      </c>
      <c r="L43" s="7"/>
      <c r="N43" s="40">
        <v>0.2</v>
      </c>
    </row>
    <row r="44" spans="1:14" hidden="1">
      <c r="A44" s="7" t="s">
        <v>47</v>
      </c>
    </row>
    <row r="45" spans="1:14" ht="45" customHeight="1">
      <c r="A45" s="7" t="s">
        <v>48</v>
      </c>
      <c r="B45" s="41"/>
      <c r="C45" s="41"/>
      <c r="D45" s="41" t="s">
        <v>67</v>
      </c>
      <c r="E45" s="41"/>
      <c r="F45" s="41"/>
      <c r="G45" s="41"/>
      <c r="H45" s="41"/>
      <c r="I45" s="41"/>
      <c r="J45" s="41"/>
      <c r="K45" s="41"/>
    </row>
    <row r="46" spans="1:14">
      <c r="A46" s="7" t="s">
        <v>50</v>
      </c>
      <c r="B46" s="33"/>
      <c r="C46" s="33"/>
      <c r="D46" s="42" t="s">
        <v>51</v>
      </c>
      <c r="K46" s="35"/>
    </row>
    <row r="47" spans="1:14">
      <c r="A47" s="7" t="s">
        <v>68</v>
      </c>
      <c r="B47" s="33" t="s">
        <v>69</v>
      </c>
      <c r="C47" s="33"/>
      <c r="D47" s="42" t="s">
        <v>81</v>
      </c>
      <c r="E47" s="64">
        <v>6.9</v>
      </c>
      <c r="F47" s="65" t="s">
        <v>54</v>
      </c>
      <c r="K47" s="35"/>
    </row>
    <row r="48" spans="1:14">
      <c r="A48" s="7" t="s">
        <v>68</v>
      </c>
      <c r="B48" s="33" t="s">
        <v>69</v>
      </c>
      <c r="C48" s="33"/>
      <c r="D48" s="42" t="s">
        <v>82</v>
      </c>
      <c r="E48" s="64">
        <v>5.94</v>
      </c>
      <c r="F48" s="65" t="s">
        <v>54</v>
      </c>
      <c r="K48" s="35"/>
    </row>
    <row r="49" spans="1:12">
      <c r="A49" s="7" t="s">
        <v>68</v>
      </c>
      <c r="B49" s="33" t="s">
        <v>69</v>
      </c>
      <c r="C49" s="33"/>
      <c r="D49" s="42" t="s">
        <v>83</v>
      </c>
      <c r="E49" s="64">
        <v>5.88</v>
      </c>
      <c r="F49" s="65" t="s">
        <v>54</v>
      </c>
      <c r="K49" s="35"/>
    </row>
    <row r="50" spans="1:12">
      <c r="A50" s="7" t="s">
        <v>68</v>
      </c>
      <c r="B50" s="33" t="s">
        <v>69</v>
      </c>
      <c r="C50" s="33"/>
      <c r="D50" s="42" t="s">
        <v>84</v>
      </c>
      <c r="E50" s="64">
        <v>9.789999999999999</v>
      </c>
      <c r="F50" s="65" t="s">
        <v>54</v>
      </c>
      <c r="K50" s="35"/>
    </row>
    <row r="51" spans="1:12" ht="22.5" customHeight="1">
      <c r="A51" s="7" t="s">
        <v>68</v>
      </c>
      <c r="B51" s="33" t="s">
        <v>69</v>
      </c>
      <c r="C51" s="33"/>
      <c r="D51" s="42" t="s">
        <v>85</v>
      </c>
      <c r="E51" s="64">
        <v>16.38</v>
      </c>
      <c r="F51" s="65" t="s">
        <v>54</v>
      </c>
      <c r="K51" s="35"/>
    </row>
    <row r="52" spans="1:12">
      <c r="A52" s="7" t="s">
        <v>68</v>
      </c>
      <c r="B52" s="33" t="s">
        <v>69</v>
      </c>
      <c r="C52" s="33"/>
      <c r="D52" s="42" t="s">
        <v>86</v>
      </c>
      <c r="E52" s="64">
        <v>13.54</v>
      </c>
      <c r="F52" s="65" t="s">
        <v>54</v>
      </c>
      <c r="K52" s="35"/>
    </row>
    <row r="53" spans="1:12">
      <c r="A53" s="7" t="s">
        <v>68</v>
      </c>
      <c r="B53" s="33" t="s">
        <v>69</v>
      </c>
      <c r="C53" s="33"/>
      <c r="D53" s="42" t="s">
        <v>87</v>
      </c>
      <c r="E53" s="64">
        <v>0.11</v>
      </c>
      <c r="F53" s="65" t="s">
        <v>54</v>
      </c>
      <c r="K53" s="35"/>
    </row>
    <row r="54" spans="1:12">
      <c r="A54" s="7" t="s">
        <v>68</v>
      </c>
      <c r="B54" s="33" t="s">
        <v>69</v>
      </c>
      <c r="C54" s="33"/>
      <c r="D54" s="42" t="s">
        <v>88</v>
      </c>
      <c r="E54" s="64">
        <v>0.7</v>
      </c>
      <c r="F54" s="65" t="s">
        <v>54</v>
      </c>
      <c r="K54" s="35"/>
    </row>
    <row r="55" spans="1:12">
      <c r="A55" s="7" t="s">
        <v>52</v>
      </c>
      <c r="B55" s="33"/>
      <c r="C55" s="33"/>
      <c r="D55" s="42" t="s">
        <v>89</v>
      </c>
      <c r="E55" s="66" t="s">
        <v>78</v>
      </c>
      <c r="H55" s="43">
        <v>60</v>
      </c>
      <c r="J55" s="44" t="s">
        <v>54</v>
      </c>
      <c r="K55" s="35"/>
    </row>
    <row r="56" spans="1:12" hidden="1">
      <c r="A56" s="7" t="s">
        <v>57</v>
      </c>
    </row>
    <row r="57" spans="1:12">
      <c r="A57" s="7" t="s">
        <v>42</v>
      </c>
      <c r="B57" s="35"/>
      <c r="C57" s="35"/>
      <c r="K57" s="35"/>
    </row>
    <row r="58" spans="1:12">
      <c r="B58" s="35"/>
      <c r="C58" s="35"/>
      <c r="D58" s="45" t="s">
        <v>62</v>
      </c>
      <c r="E58" s="46"/>
      <c r="F58" s="46"/>
      <c r="G58" s="47"/>
      <c r="H58" s="47"/>
      <c r="I58" s="47"/>
      <c r="J58" s="47"/>
      <c r="K58" s="48"/>
    </row>
    <row r="59" spans="1:12">
      <c r="B59" s="35"/>
      <c r="C59" s="35"/>
      <c r="D59" s="49"/>
      <c r="E59" s="7"/>
      <c r="F59" s="7"/>
      <c r="G59" s="7"/>
      <c r="H59" s="7"/>
      <c r="I59" s="7"/>
      <c r="J59" s="7"/>
      <c r="K59" s="8"/>
    </row>
    <row r="60" spans="1:12">
      <c r="B60" s="35"/>
      <c r="C60" s="35"/>
      <c r="D60" s="50" t="s">
        <v>58</v>
      </c>
      <c r="E60" s="51"/>
      <c r="F60" s="51"/>
      <c r="G60" s="52">
        <f>SUMIF(L23:L57, IF(L22="","",L22), K23:K57)</f>
        <v/>
      </c>
      <c r="H60" s="52"/>
      <c r="I60" s="52"/>
      <c r="J60" s="52"/>
      <c r="K60" s="53"/>
    </row>
    <row r="61" spans="1:12" hidden="1">
      <c r="B61" s="35"/>
      <c r="C61" s="35"/>
      <c r="D61" s="54" t="s">
        <v>59</v>
      </c>
      <c r="E61" s="55"/>
      <c r="F61" s="55"/>
      <c r="G61" s="56">
        <f>ROUND(SUMIF(L23:L57, IF(L22="","",L22), K23:K57) * 0.2, 2)</f>
        <v/>
      </c>
      <c r="H61" s="56"/>
      <c r="I61" s="56"/>
      <c r="J61" s="56"/>
      <c r="K61" s="57"/>
    </row>
    <row r="62" spans="1:12" hidden="1">
      <c r="B62" s="35"/>
      <c r="C62" s="35"/>
      <c r="D62" s="50" t="s">
        <v>60</v>
      </c>
      <c r="E62" s="51"/>
      <c r="F62" s="51"/>
      <c r="G62" s="52">
        <f>SUM(G60:G61)</f>
        <v/>
      </c>
      <c r="H62" s="52"/>
      <c r="I62" s="52"/>
      <c r="J62" s="52"/>
      <c r="K62" s="53"/>
    </row>
    <row r="63" spans="1:12" ht="15.75" customHeight="1">
      <c r="A63" s="7">
        <v>3</v>
      </c>
      <c r="B63" s="30" t="s">
        <v>90</v>
      </c>
      <c r="C63" s="30"/>
      <c r="D63" s="31" t="s">
        <v>91</v>
      </c>
      <c r="E63" s="31"/>
      <c r="F63" s="31"/>
      <c r="G63" s="31"/>
      <c r="H63" s="31"/>
      <c r="I63" s="31"/>
      <c r="J63" s="31"/>
      <c r="K63" s="32"/>
      <c r="L63" s="7"/>
    </row>
    <row r="64" spans="1:12">
      <c r="A64" s="7">
        <v>8</v>
      </c>
      <c r="B64" s="33" t="s">
        <v>92</v>
      </c>
      <c r="C64" s="33"/>
      <c r="D64" s="67" t="s">
        <v>93</v>
      </c>
      <c r="E64" s="67"/>
      <c r="F64" s="67"/>
      <c r="K64" s="68"/>
      <c r="L64" s="7"/>
    </row>
    <row r="65" spans="1:14" hidden="1">
      <c r="A65" s="7" t="s">
        <v>94</v>
      </c>
    </row>
    <row r="66" spans="1:14">
      <c r="A66" s="7">
        <v>9</v>
      </c>
      <c r="B66" s="33" t="s">
        <v>95</v>
      </c>
      <c r="C66" s="33"/>
      <c r="D66" s="34" t="s">
        <v>96</v>
      </c>
      <c r="E66" s="35"/>
      <c r="F66" s="35"/>
      <c r="G66" s="36" t="s">
        <v>13</v>
      </c>
      <c r="H66" s="37">
        <v>1150</v>
      </c>
      <c r="I66" s="37"/>
      <c r="J66" s="38"/>
      <c r="K66" s="39">
        <f>IF(AND(H66= "",I66= ""), 0, ROUND(ROUND(J66, 2) * ROUND(IF(I66="",H66,I66),  2), 2))</f>
        <v/>
      </c>
      <c r="L66" s="7"/>
      <c r="N66" s="40">
        <v>0.2</v>
      </c>
    </row>
    <row r="67" spans="1:14" hidden="1">
      <c r="A67" s="7" t="s">
        <v>47</v>
      </c>
    </row>
    <row r="68" spans="1:14" ht="78.75" customHeight="1">
      <c r="A68" s="7" t="s">
        <v>48</v>
      </c>
      <c r="B68" s="41"/>
      <c r="C68" s="41"/>
      <c r="D68" s="41" t="s">
        <v>97</v>
      </c>
      <c r="E68" s="41"/>
      <c r="F68" s="41"/>
      <c r="G68" s="41"/>
      <c r="H68" s="41"/>
      <c r="I68" s="41"/>
      <c r="J68" s="41"/>
      <c r="K68" s="41"/>
    </row>
    <row r="69" spans="1:14">
      <c r="A69" s="7" t="s">
        <v>50</v>
      </c>
      <c r="B69" s="33"/>
      <c r="C69" s="33"/>
      <c r="D69" s="42" t="s">
        <v>51</v>
      </c>
      <c r="K69" s="35"/>
    </row>
    <row r="70" spans="1:14" ht="33.75" customHeight="1">
      <c r="A70" s="7" t="s">
        <v>68</v>
      </c>
      <c r="B70" s="33" t="s">
        <v>69</v>
      </c>
      <c r="C70" s="33"/>
      <c r="D70" s="42" t="s">
        <v>98</v>
      </c>
      <c r="E70" s="64">
        <v>181.47</v>
      </c>
      <c r="F70" s="65" t="s">
        <v>54</v>
      </c>
      <c r="K70" s="35"/>
    </row>
    <row r="71" spans="1:14" ht="33.75" customHeight="1">
      <c r="A71" s="7" t="s">
        <v>68</v>
      </c>
      <c r="B71" s="33" t="s">
        <v>69</v>
      </c>
      <c r="C71" s="33"/>
      <c r="D71" s="42" t="s">
        <v>99</v>
      </c>
      <c r="E71" s="64">
        <v>206.58</v>
      </c>
      <c r="F71" s="65" t="s">
        <v>54</v>
      </c>
      <c r="K71" s="35"/>
    </row>
    <row r="72" spans="1:14">
      <c r="A72" s="7" t="s">
        <v>68</v>
      </c>
      <c r="B72" s="33" t="s">
        <v>69</v>
      </c>
      <c r="C72" s="33"/>
      <c r="D72" s="42" t="s">
        <v>100</v>
      </c>
      <c r="E72" s="64">
        <v>14.44</v>
      </c>
      <c r="F72" s="65" t="s">
        <v>54</v>
      </c>
      <c r="K72" s="35"/>
    </row>
    <row r="73" spans="1:14">
      <c r="A73" s="7" t="s">
        <v>68</v>
      </c>
      <c r="B73" s="33" t="s">
        <v>69</v>
      </c>
      <c r="C73" s="33"/>
      <c r="D73" s="42" t="s">
        <v>101</v>
      </c>
      <c r="E73" s="64">
        <v>14.44</v>
      </c>
      <c r="F73" s="65" t="s">
        <v>54</v>
      </c>
      <c r="K73" s="35"/>
    </row>
    <row r="74" spans="1:14">
      <c r="A74" s="7" t="s">
        <v>68</v>
      </c>
      <c r="B74" s="33" t="s">
        <v>69</v>
      </c>
      <c r="C74" s="33"/>
      <c r="D74" s="42" t="s">
        <v>102</v>
      </c>
      <c r="E74" s="64">
        <v>12.23</v>
      </c>
      <c r="F74" s="65" t="s">
        <v>54</v>
      </c>
      <c r="K74" s="35"/>
    </row>
    <row r="75" spans="1:14">
      <c r="A75" s="7" t="s">
        <v>68</v>
      </c>
      <c r="B75" s="33" t="s">
        <v>69</v>
      </c>
      <c r="C75" s="33"/>
      <c r="D75" s="42" t="s">
        <v>103</v>
      </c>
      <c r="E75" s="64">
        <v>11.81</v>
      </c>
      <c r="F75" s="65" t="s">
        <v>54</v>
      </c>
      <c r="K75" s="35"/>
    </row>
    <row r="76" spans="1:14">
      <c r="A76" s="7" t="s">
        <v>68</v>
      </c>
      <c r="B76" s="33" t="s">
        <v>69</v>
      </c>
      <c r="C76" s="33"/>
      <c r="D76" s="42" t="s">
        <v>104</v>
      </c>
      <c r="E76" s="64">
        <v>12.28</v>
      </c>
      <c r="F76" s="65" t="s">
        <v>54</v>
      </c>
      <c r="K76" s="35"/>
    </row>
    <row r="77" spans="1:14">
      <c r="A77" s="7" t="s">
        <v>68</v>
      </c>
      <c r="B77" s="33" t="s">
        <v>69</v>
      </c>
      <c r="C77" s="33"/>
      <c r="D77" s="42" t="s">
        <v>105</v>
      </c>
      <c r="E77" s="64">
        <v>12.28</v>
      </c>
      <c r="F77" s="65" t="s">
        <v>54</v>
      </c>
      <c r="K77" s="35"/>
    </row>
    <row r="78" spans="1:14">
      <c r="A78" s="7" t="s">
        <v>68</v>
      </c>
      <c r="B78" s="33" t="s">
        <v>69</v>
      </c>
      <c r="C78" s="33"/>
      <c r="D78" s="42" t="s">
        <v>106</v>
      </c>
      <c r="E78" s="64">
        <v>12.28</v>
      </c>
      <c r="F78" s="65" t="s">
        <v>54</v>
      </c>
      <c r="K78" s="35"/>
    </row>
    <row r="79" spans="1:14">
      <c r="A79" s="7" t="s">
        <v>68</v>
      </c>
      <c r="B79" s="33" t="s">
        <v>69</v>
      </c>
      <c r="C79" s="33"/>
      <c r="D79" s="42" t="s">
        <v>107</v>
      </c>
      <c r="E79" s="64">
        <v>12.28</v>
      </c>
      <c r="F79" s="65" t="s">
        <v>54</v>
      </c>
      <c r="K79" s="35"/>
    </row>
    <row r="80" spans="1:14">
      <c r="A80" s="7" t="s">
        <v>68</v>
      </c>
      <c r="B80" s="33" t="s">
        <v>69</v>
      </c>
      <c r="C80" s="33"/>
      <c r="D80" s="42" t="s">
        <v>108</v>
      </c>
      <c r="E80" s="64">
        <v>24.43</v>
      </c>
      <c r="F80" s="65" t="s">
        <v>54</v>
      </c>
      <c r="K80" s="35"/>
    </row>
    <row r="81" spans="1:11">
      <c r="A81" s="7" t="s">
        <v>68</v>
      </c>
      <c r="B81" s="33" t="s">
        <v>69</v>
      </c>
      <c r="C81" s="33"/>
      <c r="D81" s="42" t="s">
        <v>109</v>
      </c>
      <c r="E81" s="64">
        <v>23.56</v>
      </c>
      <c r="F81" s="65" t="s">
        <v>54</v>
      </c>
      <c r="K81" s="35"/>
    </row>
    <row r="82" spans="1:11">
      <c r="A82" s="7" t="s">
        <v>68</v>
      </c>
      <c r="B82" s="33" t="s">
        <v>69</v>
      </c>
      <c r="C82" s="33"/>
      <c r="D82" s="42" t="s">
        <v>110</v>
      </c>
      <c r="E82" s="64">
        <v>27.76</v>
      </c>
      <c r="F82" s="65" t="s">
        <v>54</v>
      </c>
      <c r="K82" s="35"/>
    </row>
    <row r="83" spans="1:11">
      <c r="A83" s="7" t="s">
        <v>68</v>
      </c>
      <c r="B83" s="33" t="s">
        <v>69</v>
      </c>
      <c r="C83" s="33"/>
      <c r="D83" s="42" t="s">
        <v>111</v>
      </c>
      <c r="E83" s="64">
        <v>13.77</v>
      </c>
      <c r="F83" s="65" t="s">
        <v>54</v>
      </c>
      <c r="K83" s="35"/>
    </row>
    <row r="84" spans="1:11">
      <c r="A84" s="7" t="s">
        <v>68</v>
      </c>
      <c r="B84" s="33" t="s">
        <v>69</v>
      </c>
      <c r="C84" s="33"/>
      <c r="D84" s="42" t="s">
        <v>112</v>
      </c>
      <c r="E84" s="64">
        <v>13.23</v>
      </c>
      <c r="F84" s="65" t="s">
        <v>54</v>
      </c>
      <c r="K84" s="35"/>
    </row>
    <row r="85" spans="1:11">
      <c r="A85" s="7" t="s">
        <v>68</v>
      </c>
      <c r="B85" s="33" t="s">
        <v>69</v>
      </c>
      <c r="C85" s="33"/>
      <c r="D85" s="42" t="s">
        <v>113</v>
      </c>
      <c r="E85" s="64">
        <v>29.97</v>
      </c>
      <c r="F85" s="65" t="s">
        <v>54</v>
      </c>
      <c r="K85" s="35"/>
    </row>
    <row r="86" spans="1:11">
      <c r="A86" s="7" t="s">
        <v>68</v>
      </c>
      <c r="B86" s="33" t="s">
        <v>69</v>
      </c>
      <c r="C86" s="33"/>
      <c r="D86" s="42" t="s">
        <v>114</v>
      </c>
      <c r="E86" s="64">
        <v>13.33</v>
      </c>
      <c r="F86" s="65" t="s">
        <v>54</v>
      </c>
      <c r="K86" s="35"/>
    </row>
    <row r="87" spans="1:11">
      <c r="A87" s="7" t="s">
        <v>68</v>
      </c>
      <c r="B87" s="33" t="s">
        <v>69</v>
      </c>
      <c r="C87" s="33"/>
      <c r="D87" s="42" t="s">
        <v>115</v>
      </c>
      <c r="E87" s="64">
        <v>13.33</v>
      </c>
      <c r="F87" s="65" t="s">
        <v>54</v>
      </c>
      <c r="K87" s="35"/>
    </row>
    <row r="88" spans="1:11">
      <c r="A88" s="7" t="s">
        <v>68</v>
      </c>
      <c r="B88" s="33" t="s">
        <v>69</v>
      </c>
      <c r="C88" s="33"/>
      <c r="D88" s="42" t="s">
        <v>116</v>
      </c>
      <c r="E88" s="64">
        <v>14.71</v>
      </c>
      <c r="F88" s="65" t="s">
        <v>54</v>
      </c>
      <c r="K88" s="35"/>
    </row>
    <row r="89" spans="1:11">
      <c r="A89" s="7" t="s">
        <v>68</v>
      </c>
      <c r="B89" s="33" t="s">
        <v>69</v>
      </c>
      <c r="C89" s="33"/>
      <c r="D89" s="42" t="s">
        <v>117</v>
      </c>
      <c r="E89" s="64">
        <v>16.71</v>
      </c>
      <c r="F89" s="65" t="s">
        <v>54</v>
      </c>
      <c r="K89" s="35"/>
    </row>
    <row r="90" spans="1:11">
      <c r="A90" s="7" t="s">
        <v>68</v>
      </c>
      <c r="B90" s="33" t="s">
        <v>69</v>
      </c>
      <c r="C90" s="33"/>
      <c r="D90" s="42" t="s">
        <v>118</v>
      </c>
      <c r="E90" s="64">
        <v>16.47</v>
      </c>
      <c r="F90" s="65" t="s">
        <v>54</v>
      </c>
      <c r="K90" s="35"/>
    </row>
    <row r="91" spans="1:11">
      <c r="A91" s="7" t="s">
        <v>68</v>
      </c>
      <c r="B91" s="33" t="s">
        <v>69</v>
      </c>
      <c r="C91" s="33"/>
      <c r="D91" s="42" t="s">
        <v>119</v>
      </c>
      <c r="E91" s="64">
        <v>2.27</v>
      </c>
      <c r="F91" s="65" t="s">
        <v>54</v>
      </c>
      <c r="K91" s="35"/>
    </row>
    <row r="92" spans="1:11">
      <c r="A92" s="7" t="s">
        <v>68</v>
      </c>
      <c r="B92" s="33" t="s">
        <v>69</v>
      </c>
      <c r="C92" s="33"/>
      <c r="D92" s="42" t="s">
        <v>120</v>
      </c>
      <c r="E92" s="64">
        <v>11.37</v>
      </c>
      <c r="F92" s="65" t="s">
        <v>54</v>
      </c>
      <c r="K92" s="35"/>
    </row>
    <row r="93" spans="1:11">
      <c r="A93" s="7" t="s">
        <v>68</v>
      </c>
      <c r="B93" s="33" t="s">
        <v>69</v>
      </c>
      <c r="C93" s="33"/>
      <c r="D93" s="42" t="s">
        <v>121</v>
      </c>
      <c r="E93" s="64">
        <v>14.14</v>
      </c>
      <c r="F93" s="65" t="s">
        <v>54</v>
      </c>
      <c r="K93" s="35"/>
    </row>
    <row r="94" spans="1:11">
      <c r="A94" s="7" t="s">
        <v>68</v>
      </c>
      <c r="B94" s="33" t="s">
        <v>69</v>
      </c>
      <c r="C94" s="33"/>
      <c r="D94" s="42" t="s">
        <v>122</v>
      </c>
      <c r="E94" s="64">
        <v>16.97</v>
      </c>
      <c r="F94" s="65" t="s">
        <v>54</v>
      </c>
      <c r="K94" s="35"/>
    </row>
    <row r="95" spans="1:11">
      <c r="A95" s="7" t="s">
        <v>68</v>
      </c>
      <c r="B95" s="33" t="s">
        <v>69</v>
      </c>
      <c r="C95" s="33"/>
      <c r="D95" s="42" t="s">
        <v>123</v>
      </c>
      <c r="E95" s="64">
        <v>3.42</v>
      </c>
      <c r="F95" s="65" t="s">
        <v>54</v>
      </c>
      <c r="K95" s="35"/>
    </row>
    <row r="96" spans="1:11">
      <c r="A96" s="7" t="s">
        <v>68</v>
      </c>
      <c r="B96" s="33" t="s">
        <v>69</v>
      </c>
      <c r="C96" s="33"/>
      <c r="D96" s="42" t="s">
        <v>124</v>
      </c>
      <c r="E96" s="64">
        <v>4.64</v>
      </c>
      <c r="F96" s="65" t="s">
        <v>54</v>
      </c>
      <c r="K96" s="35"/>
    </row>
    <row r="97" spans="1:11">
      <c r="A97" s="7" t="s">
        <v>68</v>
      </c>
      <c r="B97" s="33" t="s">
        <v>69</v>
      </c>
      <c r="C97" s="33"/>
      <c r="D97" s="42" t="s">
        <v>125</v>
      </c>
      <c r="E97" s="64">
        <v>9.35</v>
      </c>
      <c r="F97" s="65" t="s">
        <v>54</v>
      </c>
      <c r="K97" s="35"/>
    </row>
    <row r="98" spans="1:11">
      <c r="A98" s="7" t="s">
        <v>68</v>
      </c>
      <c r="B98" s="33" t="s">
        <v>69</v>
      </c>
      <c r="C98" s="33"/>
      <c r="D98" s="42" t="s">
        <v>126</v>
      </c>
      <c r="E98" s="64">
        <v>9.44</v>
      </c>
      <c r="F98" s="65" t="s">
        <v>54</v>
      </c>
      <c r="K98" s="35"/>
    </row>
    <row r="99" spans="1:11">
      <c r="A99" s="7" t="s">
        <v>68</v>
      </c>
      <c r="B99" s="33" t="s">
        <v>69</v>
      </c>
      <c r="C99" s="33"/>
      <c r="D99" s="42" t="s">
        <v>127</v>
      </c>
      <c r="E99" s="64">
        <v>6.19</v>
      </c>
      <c r="F99" s="65" t="s">
        <v>54</v>
      </c>
      <c r="K99" s="35"/>
    </row>
    <row r="100" spans="1:11">
      <c r="A100" s="7" t="s">
        <v>68</v>
      </c>
      <c r="B100" s="33" t="s">
        <v>69</v>
      </c>
      <c r="C100" s="33"/>
      <c r="D100" s="42" t="s">
        <v>128</v>
      </c>
      <c r="E100" s="64">
        <v>14.2</v>
      </c>
      <c r="F100" s="65" t="s">
        <v>54</v>
      </c>
      <c r="K100" s="35"/>
    </row>
    <row r="101" spans="1:11">
      <c r="A101" s="7" t="s">
        <v>68</v>
      </c>
      <c r="B101" s="33" t="s">
        <v>69</v>
      </c>
      <c r="C101" s="33"/>
      <c r="D101" s="42" t="s">
        <v>129</v>
      </c>
      <c r="E101" s="64">
        <v>7.25</v>
      </c>
      <c r="F101" s="65" t="s">
        <v>54</v>
      </c>
      <c r="K101" s="35"/>
    </row>
    <row r="102" spans="1:11">
      <c r="A102" s="7" t="s">
        <v>68</v>
      </c>
      <c r="B102" s="33" t="s">
        <v>69</v>
      </c>
      <c r="C102" s="33"/>
      <c r="D102" s="42" t="s">
        <v>130</v>
      </c>
      <c r="E102" s="64">
        <v>12.13</v>
      </c>
      <c r="F102" s="65" t="s">
        <v>54</v>
      </c>
      <c r="K102" s="35"/>
    </row>
    <row r="103" spans="1:11">
      <c r="A103" s="7" t="s">
        <v>68</v>
      </c>
      <c r="B103" s="33" t="s">
        <v>69</v>
      </c>
      <c r="C103" s="33"/>
      <c r="D103" s="42" t="s">
        <v>131</v>
      </c>
      <c r="E103" s="64">
        <v>13.74</v>
      </c>
      <c r="F103" s="65" t="s">
        <v>54</v>
      </c>
      <c r="K103" s="35"/>
    </row>
    <row r="104" spans="1:11">
      <c r="A104" s="7" t="s">
        <v>68</v>
      </c>
      <c r="B104" s="33" t="s">
        <v>69</v>
      </c>
      <c r="C104" s="33"/>
      <c r="D104" s="42" t="s">
        <v>132</v>
      </c>
      <c r="E104" s="64">
        <v>19.35</v>
      </c>
      <c r="F104" s="65" t="s">
        <v>54</v>
      </c>
      <c r="K104" s="35"/>
    </row>
    <row r="105" spans="1:11" ht="67.5" customHeight="1">
      <c r="A105" s="7" t="s">
        <v>68</v>
      </c>
      <c r="B105" s="33" t="s">
        <v>69</v>
      </c>
      <c r="C105" s="33"/>
      <c r="D105" s="42" t="s">
        <v>133</v>
      </c>
      <c r="E105" s="64">
        <v>186.04</v>
      </c>
      <c r="F105" s="65" t="s">
        <v>54</v>
      </c>
      <c r="K105" s="35"/>
    </row>
    <row r="106" spans="1:11">
      <c r="A106" s="7" t="s">
        <v>68</v>
      </c>
      <c r="B106" s="33" t="s">
        <v>69</v>
      </c>
      <c r="C106" s="33"/>
      <c r="D106" s="42" t="s">
        <v>134</v>
      </c>
      <c r="E106" s="64">
        <v>13.14</v>
      </c>
      <c r="F106" s="65" t="s">
        <v>54</v>
      </c>
      <c r="K106" s="35"/>
    </row>
    <row r="107" spans="1:11" ht="22.5" customHeight="1">
      <c r="A107" s="7" t="s">
        <v>68</v>
      </c>
      <c r="B107" s="33" t="s">
        <v>69</v>
      </c>
      <c r="C107" s="33"/>
      <c r="D107" s="42" t="s">
        <v>135</v>
      </c>
      <c r="E107" s="64">
        <v>30.44</v>
      </c>
      <c r="F107" s="65" t="s">
        <v>54</v>
      </c>
      <c r="K107" s="35"/>
    </row>
    <row r="108" spans="1:11">
      <c r="A108" s="7" t="s">
        <v>68</v>
      </c>
      <c r="B108" s="33" t="s">
        <v>69</v>
      </c>
      <c r="C108" s="33"/>
      <c r="D108" s="42" t="s">
        <v>136</v>
      </c>
      <c r="E108" s="64">
        <v>2.84</v>
      </c>
      <c r="F108" s="65" t="s">
        <v>54</v>
      </c>
      <c r="K108" s="35"/>
    </row>
    <row r="109" spans="1:11">
      <c r="A109" s="7" t="s">
        <v>68</v>
      </c>
      <c r="B109" s="33" t="s">
        <v>69</v>
      </c>
      <c r="C109" s="33"/>
      <c r="D109" s="42" t="s">
        <v>137</v>
      </c>
      <c r="E109" s="64">
        <v>12.93</v>
      </c>
      <c r="F109" s="65" t="s">
        <v>54</v>
      </c>
      <c r="K109" s="35"/>
    </row>
    <row r="110" spans="1:11">
      <c r="A110" s="7" t="s">
        <v>68</v>
      </c>
      <c r="B110" s="33" t="s">
        <v>69</v>
      </c>
      <c r="C110" s="33"/>
      <c r="D110" s="42" t="s">
        <v>138</v>
      </c>
      <c r="E110" s="64">
        <v>2.03</v>
      </c>
      <c r="F110" s="65" t="s">
        <v>54</v>
      </c>
      <c r="K110" s="35"/>
    </row>
    <row r="111" spans="1:11" ht="33.75" customHeight="1">
      <c r="A111" s="7" t="s">
        <v>68</v>
      </c>
      <c r="B111" s="33" t="s">
        <v>69</v>
      </c>
      <c r="C111" s="33"/>
      <c r="D111" s="42" t="s">
        <v>139</v>
      </c>
      <c r="E111" s="64">
        <v>5.53</v>
      </c>
      <c r="F111" s="65" t="s">
        <v>54</v>
      </c>
      <c r="K111" s="35"/>
    </row>
    <row r="112" spans="1:11">
      <c r="A112" s="7" t="s">
        <v>52</v>
      </c>
      <c r="B112" s="33"/>
      <c r="C112" s="33"/>
      <c r="D112" s="42" t="s">
        <v>89</v>
      </c>
      <c r="E112" s="66" t="s">
        <v>78</v>
      </c>
      <c r="H112" s="43">
        <v>1095</v>
      </c>
      <c r="J112" s="44" t="s">
        <v>54</v>
      </c>
      <c r="K112" s="35"/>
    </row>
    <row r="113" spans="1:14">
      <c r="A113" s="7" t="s">
        <v>52</v>
      </c>
      <c r="B113" s="33"/>
      <c r="C113" s="33"/>
      <c r="D113" s="42" t="s">
        <v>140</v>
      </c>
      <c r="H113" s="43">
        <v>55</v>
      </c>
      <c r="J113" s="44" t="s">
        <v>54</v>
      </c>
      <c r="K113" s="35"/>
    </row>
    <row r="114" spans="1:14" hidden="1">
      <c r="A114" s="7" t="s">
        <v>57</v>
      </c>
    </row>
    <row r="115" spans="1:14">
      <c r="A115" s="7">
        <v>9</v>
      </c>
      <c r="B115" s="33" t="s">
        <v>141</v>
      </c>
      <c r="C115" s="33"/>
      <c r="D115" s="34" t="s">
        <v>142</v>
      </c>
      <c r="E115" s="35"/>
      <c r="F115" s="35"/>
      <c r="G115" s="36" t="s">
        <v>13</v>
      </c>
      <c r="H115" s="37">
        <v>1095</v>
      </c>
      <c r="I115" s="37"/>
      <c r="J115" s="38"/>
      <c r="K115" s="39">
        <f>IF(AND(H115= "",I115= ""), 0, ROUND(ROUND(J115, 2) * ROUND(IF(I115="",H115,I115),  2), 2))</f>
        <v/>
      </c>
      <c r="L115" s="7"/>
      <c r="N115" s="40">
        <v>0.2</v>
      </c>
    </row>
    <row r="116" spans="1:14" hidden="1">
      <c r="A116" s="7" t="s">
        <v>47</v>
      </c>
    </row>
    <row r="117" spans="1:14" ht="33.75" customHeight="1">
      <c r="A117" s="7" t="s">
        <v>48</v>
      </c>
      <c r="B117" s="41"/>
      <c r="C117" s="41"/>
      <c r="D117" s="41" t="s">
        <v>143</v>
      </c>
      <c r="E117" s="41"/>
      <c r="F117" s="41"/>
      <c r="G117" s="41"/>
      <c r="H117" s="41"/>
      <c r="I117" s="41"/>
      <c r="J117" s="41"/>
      <c r="K117" s="41"/>
    </row>
    <row r="118" spans="1:14">
      <c r="A118" s="7" t="s">
        <v>50</v>
      </c>
      <c r="B118" s="33"/>
      <c r="C118" s="33"/>
      <c r="D118" s="42" t="s">
        <v>51</v>
      </c>
      <c r="K118" s="35"/>
    </row>
    <row r="119" spans="1:14" ht="22.5" customHeight="1">
      <c r="A119" s="7" t="s">
        <v>52</v>
      </c>
      <c r="B119" s="33"/>
      <c r="C119" s="33"/>
      <c r="D119" s="42" t="s">
        <v>53</v>
      </c>
      <c r="H119" s="43">
        <v>1095</v>
      </c>
      <c r="J119" s="44" t="s">
        <v>54</v>
      </c>
      <c r="K119" s="35"/>
    </row>
    <row r="120" spans="1:14" hidden="1">
      <c r="A120" s="7" t="s">
        <v>57</v>
      </c>
    </row>
    <row r="121" spans="1:14">
      <c r="A121" s="7">
        <v>9</v>
      </c>
      <c r="B121" s="33" t="s">
        <v>144</v>
      </c>
      <c r="C121" s="33"/>
      <c r="D121" s="34" t="s">
        <v>145</v>
      </c>
      <c r="E121" s="35"/>
      <c r="F121" s="35"/>
      <c r="G121" s="36" t="s">
        <v>146</v>
      </c>
      <c r="H121" s="37">
        <v>815</v>
      </c>
      <c r="I121" s="37"/>
      <c r="J121" s="38"/>
      <c r="K121" s="39">
        <f>IF(AND(H121= "",I121= ""), 0, ROUND(ROUND(J121, 2) * ROUND(IF(I121="",H121,I121),  2), 2))</f>
        <v/>
      </c>
      <c r="L121" s="7"/>
      <c r="N121" s="40">
        <v>0.2</v>
      </c>
    </row>
    <row r="122" spans="1:14" hidden="1">
      <c r="A122" s="7" t="s">
        <v>47</v>
      </c>
    </row>
    <row r="123" spans="1:14" ht="33.75" customHeight="1">
      <c r="A123" s="7" t="s">
        <v>48</v>
      </c>
      <c r="B123" s="41"/>
      <c r="C123" s="41"/>
      <c r="D123" s="41" t="s">
        <v>147</v>
      </c>
      <c r="E123" s="41"/>
      <c r="F123" s="41"/>
      <c r="G123" s="41"/>
      <c r="H123" s="41"/>
      <c r="I123" s="41"/>
      <c r="J123" s="41"/>
      <c r="K123" s="41"/>
    </row>
    <row r="124" spans="1:14">
      <c r="A124" s="7" t="s">
        <v>50</v>
      </c>
      <c r="B124" s="33"/>
      <c r="C124" s="33"/>
      <c r="D124" s="42" t="s">
        <v>51</v>
      </c>
      <c r="K124" s="35"/>
    </row>
    <row r="125" spans="1:14" ht="22.5" customHeight="1">
      <c r="A125" s="7" t="s">
        <v>68</v>
      </c>
      <c r="B125" s="33" t="s">
        <v>69</v>
      </c>
      <c r="C125" s="33"/>
      <c r="D125" s="42" t="s">
        <v>148</v>
      </c>
      <c r="E125" s="64">
        <v>89.93000000000001</v>
      </c>
      <c r="F125" s="65" t="s">
        <v>149</v>
      </c>
      <c r="K125" s="35"/>
    </row>
    <row r="126" spans="1:14" ht="22.5" customHeight="1">
      <c r="A126" s="7" t="s">
        <v>68</v>
      </c>
      <c r="B126" s="33" t="s">
        <v>69</v>
      </c>
      <c r="C126" s="33"/>
      <c r="D126" s="42" t="s">
        <v>150</v>
      </c>
      <c r="E126" s="64">
        <v>111.99</v>
      </c>
      <c r="F126" s="65" t="s">
        <v>149</v>
      </c>
      <c r="K126" s="35"/>
    </row>
    <row r="127" spans="1:14">
      <c r="A127" s="7" t="s">
        <v>68</v>
      </c>
      <c r="B127" s="33" t="s">
        <v>69</v>
      </c>
      <c r="C127" s="33"/>
      <c r="D127" s="42" t="s">
        <v>151</v>
      </c>
      <c r="E127" s="64">
        <v>14.44</v>
      </c>
      <c r="F127" s="65" t="s">
        <v>149</v>
      </c>
      <c r="K127" s="35"/>
    </row>
    <row r="128" spans="1:14">
      <c r="A128" s="7" t="s">
        <v>68</v>
      </c>
      <c r="B128" s="33" t="s">
        <v>69</v>
      </c>
      <c r="C128" s="33"/>
      <c r="D128" s="42" t="s">
        <v>152</v>
      </c>
      <c r="E128" s="64">
        <v>14.44</v>
      </c>
      <c r="F128" s="65" t="s">
        <v>149</v>
      </c>
      <c r="K128" s="35"/>
    </row>
    <row r="129" spans="1:11">
      <c r="A129" s="7" t="s">
        <v>68</v>
      </c>
      <c r="B129" s="33" t="s">
        <v>69</v>
      </c>
      <c r="C129" s="33"/>
      <c r="D129" s="42" t="s">
        <v>153</v>
      </c>
      <c r="E129" s="64">
        <v>13.36</v>
      </c>
      <c r="F129" s="65" t="s">
        <v>149</v>
      </c>
      <c r="K129" s="35"/>
    </row>
    <row r="130" spans="1:11">
      <c r="A130" s="7" t="s">
        <v>68</v>
      </c>
      <c r="B130" s="33" t="s">
        <v>69</v>
      </c>
      <c r="C130" s="33"/>
      <c r="D130" s="42" t="s">
        <v>154</v>
      </c>
      <c r="E130" s="64">
        <v>13.32</v>
      </c>
      <c r="F130" s="65" t="s">
        <v>149</v>
      </c>
      <c r="K130" s="35"/>
    </row>
    <row r="131" spans="1:11">
      <c r="A131" s="7" t="s">
        <v>68</v>
      </c>
      <c r="B131" s="33" t="s">
        <v>69</v>
      </c>
      <c r="C131" s="33"/>
      <c r="D131" s="42" t="s">
        <v>155</v>
      </c>
      <c r="E131" s="64">
        <v>13.38</v>
      </c>
      <c r="F131" s="65" t="s">
        <v>149</v>
      </c>
      <c r="K131" s="35"/>
    </row>
    <row r="132" spans="1:11">
      <c r="A132" s="7" t="s">
        <v>68</v>
      </c>
      <c r="B132" s="33" t="s">
        <v>69</v>
      </c>
      <c r="C132" s="33"/>
      <c r="D132" s="42" t="s">
        <v>156</v>
      </c>
      <c r="E132" s="64">
        <v>13.38</v>
      </c>
      <c r="F132" s="65" t="s">
        <v>149</v>
      </c>
      <c r="K132" s="35"/>
    </row>
    <row r="133" spans="1:11">
      <c r="A133" s="7" t="s">
        <v>68</v>
      </c>
      <c r="B133" s="33" t="s">
        <v>69</v>
      </c>
      <c r="C133" s="33"/>
      <c r="D133" s="42" t="s">
        <v>157</v>
      </c>
      <c r="E133" s="64">
        <v>13.38</v>
      </c>
      <c r="F133" s="65" t="s">
        <v>149</v>
      </c>
      <c r="K133" s="35"/>
    </row>
    <row r="134" spans="1:11">
      <c r="A134" s="7" t="s">
        <v>68</v>
      </c>
      <c r="B134" s="33" t="s">
        <v>69</v>
      </c>
      <c r="C134" s="33"/>
      <c r="D134" s="42" t="s">
        <v>158</v>
      </c>
      <c r="E134" s="64">
        <v>13.38</v>
      </c>
      <c r="F134" s="65" t="s">
        <v>149</v>
      </c>
      <c r="K134" s="35"/>
    </row>
    <row r="135" spans="1:11">
      <c r="A135" s="7" t="s">
        <v>68</v>
      </c>
      <c r="B135" s="33" t="s">
        <v>69</v>
      </c>
      <c r="C135" s="33"/>
      <c r="D135" s="42" t="s">
        <v>159</v>
      </c>
      <c r="E135" s="64">
        <v>18.74</v>
      </c>
      <c r="F135" s="65" t="s">
        <v>149</v>
      </c>
      <c r="K135" s="35"/>
    </row>
    <row r="136" spans="1:11">
      <c r="A136" s="7" t="s">
        <v>68</v>
      </c>
      <c r="B136" s="33" t="s">
        <v>69</v>
      </c>
      <c r="C136" s="33"/>
      <c r="D136" s="42" t="s">
        <v>160</v>
      </c>
      <c r="E136" s="64">
        <v>17.96</v>
      </c>
      <c r="F136" s="65" t="s">
        <v>149</v>
      </c>
      <c r="K136" s="35"/>
    </row>
    <row r="137" spans="1:11">
      <c r="A137" s="7" t="s">
        <v>68</v>
      </c>
      <c r="B137" s="33" t="s">
        <v>69</v>
      </c>
      <c r="C137" s="33"/>
      <c r="D137" s="42" t="s">
        <v>161</v>
      </c>
      <c r="E137" s="64">
        <v>24.14</v>
      </c>
      <c r="F137" s="65" t="s">
        <v>149</v>
      </c>
      <c r="K137" s="35"/>
    </row>
    <row r="138" spans="1:11">
      <c r="A138" s="7" t="s">
        <v>68</v>
      </c>
      <c r="B138" s="33" t="s">
        <v>69</v>
      </c>
      <c r="C138" s="33"/>
      <c r="D138" s="42" t="s">
        <v>162</v>
      </c>
      <c r="E138" s="64">
        <v>14.86</v>
      </c>
      <c r="F138" s="65" t="s">
        <v>149</v>
      </c>
      <c r="K138" s="35"/>
    </row>
    <row r="139" spans="1:11">
      <c r="A139" s="7" t="s">
        <v>68</v>
      </c>
      <c r="B139" s="33" t="s">
        <v>69</v>
      </c>
      <c r="C139" s="33"/>
      <c r="D139" s="42" t="s">
        <v>163</v>
      </c>
      <c r="E139" s="64">
        <v>14.1</v>
      </c>
      <c r="F139" s="65" t="s">
        <v>149</v>
      </c>
      <c r="K139" s="35"/>
    </row>
    <row r="140" spans="1:11">
      <c r="A140" s="7" t="s">
        <v>68</v>
      </c>
      <c r="B140" s="33" t="s">
        <v>69</v>
      </c>
      <c r="C140" s="33"/>
      <c r="D140" s="42" t="s">
        <v>164</v>
      </c>
      <c r="E140" s="64">
        <v>22.72</v>
      </c>
      <c r="F140" s="65" t="s">
        <v>149</v>
      </c>
      <c r="K140" s="35"/>
    </row>
    <row r="141" spans="1:11">
      <c r="A141" s="7" t="s">
        <v>68</v>
      </c>
      <c r="B141" s="33" t="s">
        <v>69</v>
      </c>
      <c r="C141" s="33"/>
      <c r="D141" s="42" t="s">
        <v>165</v>
      </c>
      <c r="E141" s="64">
        <v>14.18</v>
      </c>
      <c r="F141" s="65" t="s">
        <v>149</v>
      </c>
      <c r="K141" s="35"/>
    </row>
    <row r="142" spans="1:11">
      <c r="A142" s="7" t="s">
        <v>68</v>
      </c>
      <c r="B142" s="33" t="s">
        <v>69</v>
      </c>
      <c r="C142" s="33"/>
      <c r="D142" s="42" t="s">
        <v>166</v>
      </c>
      <c r="E142" s="64">
        <v>14.68</v>
      </c>
      <c r="F142" s="65" t="s">
        <v>149</v>
      </c>
      <c r="K142" s="35"/>
    </row>
    <row r="143" spans="1:11">
      <c r="A143" s="7" t="s">
        <v>68</v>
      </c>
      <c r="B143" s="33" t="s">
        <v>69</v>
      </c>
      <c r="C143" s="33"/>
      <c r="D143" s="42" t="s">
        <v>167</v>
      </c>
      <c r="E143" s="64">
        <v>15.6</v>
      </c>
      <c r="F143" s="65" t="s">
        <v>149</v>
      </c>
      <c r="K143" s="35"/>
    </row>
    <row r="144" spans="1:11">
      <c r="A144" s="7" t="s">
        <v>68</v>
      </c>
      <c r="B144" s="33" t="s">
        <v>69</v>
      </c>
      <c r="C144" s="33"/>
      <c r="D144" s="42" t="s">
        <v>168</v>
      </c>
      <c r="E144" s="64">
        <v>15.58</v>
      </c>
      <c r="F144" s="65" t="s">
        <v>149</v>
      </c>
      <c r="K144" s="35"/>
    </row>
    <row r="145" spans="1:11">
      <c r="A145" s="7" t="s">
        <v>68</v>
      </c>
      <c r="B145" s="33" t="s">
        <v>69</v>
      </c>
      <c r="C145" s="33"/>
      <c r="D145" s="42" t="s">
        <v>169</v>
      </c>
      <c r="E145" s="64">
        <v>15.98</v>
      </c>
      <c r="F145" s="65" t="s">
        <v>149</v>
      </c>
      <c r="K145" s="35"/>
    </row>
    <row r="146" spans="1:11">
      <c r="A146" s="7" t="s">
        <v>68</v>
      </c>
      <c r="B146" s="33" t="s">
        <v>69</v>
      </c>
      <c r="C146" s="33"/>
      <c r="D146" s="42" t="s">
        <v>170</v>
      </c>
      <c r="E146" s="64">
        <v>5.04</v>
      </c>
      <c r="F146" s="65" t="s">
        <v>149</v>
      </c>
      <c r="K146" s="35"/>
    </row>
    <row r="147" spans="1:11">
      <c r="A147" s="7" t="s">
        <v>68</v>
      </c>
      <c r="B147" s="33" t="s">
        <v>69</v>
      </c>
      <c r="C147" s="33"/>
      <c r="D147" s="42" t="s">
        <v>171</v>
      </c>
      <c r="E147" s="64">
        <v>14.28</v>
      </c>
      <c r="F147" s="65" t="s">
        <v>149</v>
      </c>
      <c r="K147" s="35"/>
    </row>
    <row r="148" spans="1:11">
      <c r="A148" s="7" t="s">
        <v>68</v>
      </c>
      <c r="B148" s="33" t="s">
        <v>69</v>
      </c>
      <c r="C148" s="33"/>
      <c r="D148" s="42" t="s">
        <v>172</v>
      </c>
      <c r="E148" s="64">
        <v>13.2</v>
      </c>
      <c r="F148" s="65" t="s">
        <v>149</v>
      </c>
      <c r="K148" s="35"/>
    </row>
    <row r="149" spans="1:11">
      <c r="A149" s="7" t="s">
        <v>68</v>
      </c>
      <c r="B149" s="33" t="s">
        <v>69</v>
      </c>
      <c r="C149" s="33"/>
      <c r="D149" s="42" t="s">
        <v>173</v>
      </c>
      <c r="E149" s="64">
        <v>14.5</v>
      </c>
      <c r="F149" s="65" t="s">
        <v>149</v>
      </c>
      <c r="K149" s="35"/>
    </row>
    <row r="150" spans="1:11">
      <c r="A150" s="7" t="s">
        <v>68</v>
      </c>
      <c r="B150" s="33" t="s">
        <v>69</v>
      </c>
      <c r="C150" s="33"/>
      <c r="D150" s="42" t="s">
        <v>174</v>
      </c>
      <c r="E150" s="64">
        <v>7.12</v>
      </c>
      <c r="F150" s="65" t="s">
        <v>149</v>
      </c>
      <c r="K150" s="35"/>
    </row>
    <row r="151" spans="1:11">
      <c r="A151" s="7" t="s">
        <v>68</v>
      </c>
      <c r="B151" s="33" t="s">
        <v>69</v>
      </c>
      <c r="C151" s="33"/>
      <c r="D151" s="42" t="s">
        <v>175</v>
      </c>
      <c r="E151" s="64">
        <v>7.8</v>
      </c>
      <c r="F151" s="65" t="s">
        <v>149</v>
      </c>
      <c r="K151" s="35"/>
    </row>
    <row r="152" spans="1:11">
      <c r="A152" s="7" t="s">
        <v>68</v>
      </c>
      <c r="B152" s="33" t="s">
        <v>69</v>
      </c>
      <c r="C152" s="33"/>
      <c r="D152" s="42" t="s">
        <v>176</v>
      </c>
      <c r="E152" s="64">
        <v>10.28</v>
      </c>
      <c r="F152" s="65" t="s">
        <v>149</v>
      </c>
      <c r="K152" s="35"/>
    </row>
    <row r="153" spans="1:11">
      <c r="A153" s="7" t="s">
        <v>68</v>
      </c>
      <c r="B153" s="33" t="s">
        <v>69</v>
      </c>
      <c r="C153" s="33"/>
      <c r="D153" s="42" t="s">
        <v>177</v>
      </c>
      <c r="E153" s="64">
        <v>10.34</v>
      </c>
      <c r="F153" s="65" t="s">
        <v>149</v>
      </c>
      <c r="K153" s="35"/>
    </row>
    <row r="154" spans="1:11">
      <c r="A154" s="7" t="s">
        <v>68</v>
      </c>
      <c r="B154" s="33" t="s">
        <v>69</v>
      </c>
      <c r="C154" s="33"/>
      <c r="D154" s="42" t="s">
        <v>178</v>
      </c>
      <c r="E154" s="64">
        <v>9.02</v>
      </c>
      <c r="F154" s="65" t="s">
        <v>149</v>
      </c>
      <c r="K154" s="35"/>
    </row>
    <row r="155" spans="1:11">
      <c r="A155" s="7" t="s">
        <v>68</v>
      </c>
      <c r="B155" s="33" t="s">
        <v>69</v>
      </c>
      <c r="C155" s="33"/>
      <c r="D155" s="42" t="s">
        <v>179</v>
      </c>
      <c r="E155" s="64">
        <v>14.44</v>
      </c>
      <c r="F155" s="65" t="s">
        <v>149</v>
      </c>
      <c r="K155" s="35"/>
    </row>
    <row r="156" spans="1:11">
      <c r="A156" s="7" t="s">
        <v>68</v>
      </c>
      <c r="B156" s="33" t="s">
        <v>69</v>
      </c>
      <c r="C156" s="33"/>
      <c r="D156" s="42" t="s">
        <v>180</v>
      </c>
      <c r="E156" s="64">
        <v>10.8</v>
      </c>
      <c r="F156" s="65" t="s">
        <v>149</v>
      </c>
      <c r="K156" s="35"/>
    </row>
    <row r="157" spans="1:11">
      <c r="A157" s="7" t="s">
        <v>68</v>
      </c>
      <c r="B157" s="33" t="s">
        <v>69</v>
      </c>
      <c r="C157" s="33"/>
      <c r="D157" s="42" t="s">
        <v>181</v>
      </c>
      <c r="E157" s="64">
        <v>13.2</v>
      </c>
      <c r="F157" s="65" t="s">
        <v>149</v>
      </c>
      <c r="K157" s="35"/>
    </row>
    <row r="158" spans="1:11">
      <c r="A158" s="7" t="s">
        <v>68</v>
      </c>
      <c r="B158" s="33" t="s">
        <v>69</v>
      </c>
      <c r="C158" s="33"/>
      <c r="D158" s="42" t="s">
        <v>182</v>
      </c>
      <c r="E158" s="64">
        <v>8.529999999999999</v>
      </c>
      <c r="F158" s="65" t="s">
        <v>149</v>
      </c>
      <c r="K158" s="35"/>
    </row>
    <row r="159" spans="1:11">
      <c r="A159" s="7" t="s">
        <v>68</v>
      </c>
      <c r="B159" s="33" t="s">
        <v>69</v>
      </c>
      <c r="C159" s="33"/>
      <c r="D159" s="42" t="s">
        <v>183</v>
      </c>
      <c r="E159" s="64">
        <v>15.3</v>
      </c>
      <c r="F159" s="65" t="s">
        <v>149</v>
      </c>
      <c r="K159" s="35"/>
    </row>
    <row r="160" spans="1:11" ht="33.75" customHeight="1">
      <c r="A160" s="7" t="s">
        <v>68</v>
      </c>
      <c r="B160" s="33" t="s">
        <v>69</v>
      </c>
      <c r="C160" s="33"/>
      <c r="D160" s="42" t="s">
        <v>184</v>
      </c>
      <c r="E160" s="64">
        <v>97.18000000000001</v>
      </c>
      <c r="F160" s="65" t="s">
        <v>149</v>
      </c>
      <c r="K160" s="35"/>
    </row>
    <row r="161" spans="1:12">
      <c r="A161" s="7" t="s">
        <v>68</v>
      </c>
      <c r="B161" s="33" t="s">
        <v>69</v>
      </c>
      <c r="C161" s="33"/>
      <c r="D161" s="42" t="s">
        <v>185</v>
      </c>
      <c r="E161" s="64">
        <v>13.04</v>
      </c>
      <c r="F161" s="65" t="s">
        <v>149</v>
      </c>
      <c r="K161" s="35"/>
    </row>
    <row r="162" spans="1:12">
      <c r="A162" s="7" t="s">
        <v>68</v>
      </c>
      <c r="B162" s="33" t="s">
        <v>69</v>
      </c>
      <c r="C162" s="33"/>
      <c r="D162" s="42" t="s">
        <v>186</v>
      </c>
      <c r="E162" s="64">
        <v>23.46</v>
      </c>
      <c r="F162" s="65" t="s">
        <v>149</v>
      </c>
      <c r="K162" s="35"/>
    </row>
    <row r="163" spans="1:12">
      <c r="A163" s="7" t="s">
        <v>68</v>
      </c>
      <c r="B163" s="33" t="s">
        <v>69</v>
      </c>
      <c r="C163" s="33"/>
      <c r="D163" s="42" t="s">
        <v>187</v>
      </c>
      <c r="E163" s="64">
        <v>5.82</v>
      </c>
      <c r="F163" s="65" t="s">
        <v>149</v>
      </c>
      <c r="K163" s="35"/>
    </row>
    <row r="164" spans="1:12">
      <c r="A164" s="7" t="s">
        <v>68</v>
      </c>
      <c r="B164" s="33" t="s">
        <v>69</v>
      </c>
      <c r="C164" s="33"/>
      <c r="D164" s="42" t="s">
        <v>188</v>
      </c>
      <c r="E164" s="64">
        <v>13</v>
      </c>
      <c r="F164" s="65" t="s">
        <v>149</v>
      </c>
      <c r="K164" s="35"/>
    </row>
    <row r="165" spans="1:12">
      <c r="A165" s="7" t="s">
        <v>68</v>
      </c>
      <c r="B165" s="33" t="s">
        <v>69</v>
      </c>
      <c r="C165" s="33"/>
      <c r="D165" s="42" t="s">
        <v>189</v>
      </c>
      <c r="E165" s="64">
        <v>4.75</v>
      </c>
      <c r="F165" s="65" t="s">
        <v>149</v>
      </c>
      <c r="K165" s="35"/>
    </row>
    <row r="166" spans="1:12">
      <c r="A166" s="7" t="s">
        <v>52</v>
      </c>
      <c r="B166" s="33"/>
      <c r="C166" s="33"/>
      <c r="D166" s="42" t="s">
        <v>89</v>
      </c>
      <c r="E166" s="66" t="s">
        <v>78</v>
      </c>
      <c r="H166" s="43">
        <v>815</v>
      </c>
      <c r="J166" s="44" t="s">
        <v>149</v>
      </c>
      <c r="K166" s="35"/>
    </row>
    <row r="167" spans="1:12" hidden="1">
      <c r="A167" s="7" t="s">
        <v>57</v>
      </c>
    </row>
    <row r="168" spans="1:12" hidden="1">
      <c r="A168" s="7" t="s">
        <v>190</v>
      </c>
    </row>
    <row r="169" spans="1:12">
      <c r="A169" s="7" t="s">
        <v>42</v>
      </c>
      <c r="B169" s="35"/>
      <c r="C169" s="35"/>
      <c r="K169" s="35"/>
    </row>
    <row r="170" spans="1:12">
      <c r="B170" s="35"/>
      <c r="C170" s="35"/>
      <c r="D170" s="45" t="s">
        <v>91</v>
      </c>
      <c r="E170" s="46"/>
      <c r="F170" s="46"/>
      <c r="G170" s="47"/>
      <c r="H170" s="47"/>
      <c r="I170" s="47"/>
      <c r="J170" s="47"/>
      <c r="K170" s="48"/>
    </row>
    <row r="171" spans="1:12">
      <c r="B171" s="35"/>
      <c r="C171" s="35"/>
      <c r="D171" s="49"/>
      <c r="E171" s="7"/>
      <c r="F171" s="7"/>
      <c r="G171" s="7"/>
      <c r="H171" s="7"/>
      <c r="I171" s="7"/>
      <c r="J171" s="7"/>
      <c r="K171" s="8"/>
    </row>
    <row r="172" spans="1:12">
      <c r="B172" s="35"/>
      <c r="C172" s="35"/>
      <c r="D172" s="50" t="s">
        <v>58</v>
      </c>
      <c r="E172" s="51"/>
      <c r="F172" s="51"/>
      <c r="G172" s="52">
        <f>SUMIF(L64:L169, IF(L63="","",L63), K64:K169)</f>
        <v/>
      </c>
      <c r="H172" s="52"/>
      <c r="I172" s="52"/>
      <c r="J172" s="52"/>
      <c r="K172" s="53"/>
    </row>
    <row r="173" spans="1:12" hidden="1">
      <c r="B173" s="35"/>
      <c r="C173" s="35"/>
      <c r="D173" s="54" t="s">
        <v>59</v>
      </c>
      <c r="E173" s="55"/>
      <c r="F173" s="55"/>
      <c r="G173" s="56">
        <f>ROUND(SUMIF(L64:L169, IF(L63="","",L63), K64:K169) * 0.2, 2)</f>
        <v/>
      </c>
      <c r="H173" s="56"/>
      <c r="I173" s="56"/>
      <c r="J173" s="56"/>
      <c r="K173" s="57"/>
    </row>
    <row r="174" spans="1:12" hidden="1">
      <c r="B174" s="35"/>
      <c r="C174" s="35"/>
      <c r="D174" s="50" t="s">
        <v>60</v>
      </c>
      <c r="E174" s="51"/>
      <c r="F174" s="51"/>
      <c r="G174" s="52">
        <f>SUM(G172:G173)</f>
        <v/>
      </c>
      <c r="H174" s="52"/>
      <c r="I174" s="52"/>
      <c r="J174" s="52"/>
      <c r="K174" s="53"/>
    </row>
    <row r="175" spans="1:12" ht="31.5" customHeight="1">
      <c r="A175" s="7">
        <v>3</v>
      </c>
      <c r="B175" s="30" t="s">
        <v>191</v>
      </c>
      <c r="C175" s="30"/>
      <c r="D175" s="31" t="s">
        <v>192</v>
      </c>
      <c r="E175" s="31"/>
      <c r="F175" s="31"/>
      <c r="G175" s="31"/>
      <c r="H175" s="31"/>
      <c r="I175" s="31"/>
      <c r="J175" s="31"/>
      <c r="K175" s="32"/>
      <c r="L175" s="7"/>
    </row>
    <row r="176" spans="1:12">
      <c r="A176" s="7">
        <v>8</v>
      </c>
      <c r="B176" s="33" t="s">
        <v>193</v>
      </c>
      <c r="C176" s="33"/>
      <c r="D176" s="67" t="s">
        <v>194</v>
      </c>
      <c r="E176" s="67"/>
      <c r="F176" s="67"/>
      <c r="K176" s="68"/>
      <c r="L176" s="7"/>
    </row>
    <row r="177" spans="1:14" hidden="1">
      <c r="A177" s="7" t="s">
        <v>94</v>
      </c>
    </row>
    <row r="178" spans="1:14">
      <c r="A178" s="7">
        <v>9</v>
      </c>
      <c r="B178" s="33" t="s">
        <v>195</v>
      </c>
      <c r="C178" s="33"/>
      <c r="D178" s="34" t="s">
        <v>196</v>
      </c>
      <c r="E178" s="35"/>
      <c r="F178" s="35"/>
      <c r="G178" s="36" t="s">
        <v>13</v>
      </c>
      <c r="H178" s="37">
        <v>25</v>
      </c>
      <c r="I178" s="37"/>
      <c r="J178" s="38"/>
      <c r="K178" s="39">
        <f>IF(AND(H178= "",I178= ""), 0, ROUND(ROUND(J178, 2) * ROUND(IF(I178="",H178,I178),  2), 2))</f>
        <v/>
      </c>
      <c r="L178" s="7"/>
      <c r="N178" s="40">
        <v>0.2</v>
      </c>
    </row>
    <row r="179" spans="1:14" hidden="1">
      <c r="A179" s="7" t="s">
        <v>47</v>
      </c>
    </row>
    <row r="180" spans="1:14" ht="45" customHeight="1">
      <c r="A180" s="7" t="s">
        <v>48</v>
      </c>
      <c r="B180" s="41"/>
      <c r="C180" s="41"/>
      <c r="D180" s="41" t="s">
        <v>197</v>
      </c>
      <c r="E180" s="41"/>
      <c r="F180" s="41"/>
      <c r="G180" s="41"/>
      <c r="H180" s="41"/>
      <c r="I180" s="41"/>
      <c r="J180" s="41"/>
      <c r="K180" s="41"/>
    </row>
    <row r="181" spans="1:14">
      <c r="A181" s="7" t="s">
        <v>50</v>
      </c>
      <c r="B181" s="33"/>
      <c r="C181" s="33"/>
      <c r="D181" s="42" t="s">
        <v>51</v>
      </c>
      <c r="K181" s="35"/>
    </row>
    <row r="182" spans="1:14">
      <c r="A182" s="7" t="s">
        <v>68</v>
      </c>
      <c r="B182" s="33" t="s">
        <v>69</v>
      </c>
      <c r="C182" s="33"/>
      <c r="D182" s="42" t="s">
        <v>81</v>
      </c>
      <c r="E182" s="64">
        <v>6.9</v>
      </c>
      <c r="F182" s="65" t="s">
        <v>54</v>
      </c>
      <c r="K182" s="35"/>
    </row>
    <row r="183" spans="1:14">
      <c r="A183" s="7" t="s">
        <v>68</v>
      </c>
      <c r="B183" s="33" t="s">
        <v>69</v>
      </c>
      <c r="C183" s="33"/>
      <c r="D183" s="42" t="s">
        <v>82</v>
      </c>
      <c r="E183" s="64">
        <v>5.94</v>
      </c>
      <c r="F183" s="65" t="s">
        <v>54</v>
      </c>
      <c r="K183" s="35"/>
    </row>
    <row r="184" spans="1:14">
      <c r="A184" s="7" t="s">
        <v>68</v>
      </c>
      <c r="B184" s="33" t="s">
        <v>69</v>
      </c>
      <c r="C184" s="33"/>
      <c r="D184" s="42" t="s">
        <v>83</v>
      </c>
      <c r="E184" s="64">
        <v>5.88</v>
      </c>
      <c r="F184" s="65" t="s">
        <v>54</v>
      </c>
      <c r="K184" s="35"/>
    </row>
    <row r="185" spans="1:14">
      <c r="A185" s="7" t="s">
        <v>68</v>
      </c>
      <c r="B185" s="33" t="s">
        <v>69</v>
      </c>
      <c r="C185" s="33"/>
      <c r="D185" s="42" t="s">
        <v>198</v>
      </c>
      <c r="E185" s="64">
        <v>0.5</v>
      </c>
      <c r="F185" s="65" t="s">
        <v>54</v>
      </c>
      <c r="K185" s="35"/>
    </row>
    <row r="186" spans="1:14">
      <c r="A186" s="7" t="s">
        <v>52</v>
      </c>
      <c r="B186" s="33"/>
      <c r="C186" s="33"/>
      <c r="D186" s="42" t="s">
        <v>89</v>
      </c>
      <c r="E186" s="66" t="s">
        <v>78</v>
      </c>
      <c r="H186" s="43">
        <v>20</v>
      </c>
      <c r="J186" s="44" t="s">
        <v>54</v>
      </c>
      <c r="K186" s="35"/>
    </row>
    <row r="187" spans="1:14">
      <c r="A187" s="7" t="s">
        <v>52</v>
      </c>
      <c r="B187" s="33"/>
      <c r="C187" s="33"/>
      <c r="D187" s="42" t="s">
        <v>140</v>
      </c>
      <c r="H187" s="43">
        <v>5</v>
      </c>
      <c r="J187" s="44" t="s">
        <v>54</v>
      </c>
      <c r="K187" s="35"/>
    </row>
    <row r="188" spans="1:14" hidden="1">
      <c r="A188" s="7" t="s">
        <v>57</v>
      </c>
    </row>
    <row r="189" spans="1:14">
      <c r="A189" s="7">
        <v>9</v>
      </c>
      <c r="B189" s="33" t="s">
        <v>199</v>
      </c>
      <c r="C189" s="33"/>
      <c r="D189" s="34" t="s">
        <v>200</v>
      </c>
      <c r="E189" s="35"/>
      <c r="F189" s="35"/>
      <c r="G189" s="36" t="s">
        <v>13</v>
      </c>
      <c r="H189" s="37">
        <v>20</v>
      </c>
      <c r="I189" s="37"/>
      <c r="J189" s="38"/>
      <c r="K189" s="39">
        <f>IF(AND(H189= "",I189= ""), 0, ROUND(ROUND(J189, 2) * ROUND(IF(I189="",H189,I189),  2), 2))</f>
        <v/>
      </c>
      <c r="L189" s="7"/>
      <c r="N189" s="40">
        <v>0.2</v>
      </c>
    </row>
    <row r="190" spans="1:14" hidden="1">
      <c r="A190" s="7" t="s">
        <v>47</v>
      </c>
    </row>
    <row r="191" spans="1:14" ht="33.75" customHeight="1">
      <c r="A191" s="7" t="s">
        <v>48</v>
      </c>
      <c r="B191" s="41"/>
      <c r="C191" s="41"/>
      <c r="D191" s="41" t="s">
        <v>143</v>
      </c>
      <c r="E191" s="41"/>
      <c r="F191" s="41"/>
      <c r="G191" s="41"/>
      <c r="H191" s="41"/>
      <c r="I191" s="41"/>
      <c r="J191" s="41"/>
      <c r="K191" s="41"/>
    </row>
    <row r="192" spans="1:14">
      <c r="A192" s="7" t="s">
        <v>50</v>
      </c>
      <c r="B192" s="33"/>
      <c r="C192" s="33"/>
      <c r="D192" s="42" t="s">
        <v>51</v>
      </c>
      <c r="K192" s="35"/>
    </row>
    <row r="193" spans="1:14" ht="33.75" customHeight="1">
      <c r="A193" s="7" t="s">
        <v>52</v>
      </c>
      <c r="B193" s="33"/>
      <c r="C193" s="33"/>
      <c r="D193" s="42" t="s">
        <v>201</v>
      </c>
      <c r="H193" s="43">
        <v>20</v>
      </c>
      <c r="J193" s="44" t="s">
        <v>54</v>
      </c>
      <c r="K193" s="35"/>
    </row>
    <row r="194" spans="1:14" hidden="1">
      <c r="A194" s="7" t="s">
        <v>57</v>
      </c>
    </row>
    <row r="195" spans="1:14">
      <c r="A195" s="7">
        <v>9</v>
      </c>
      <c r="B195" s="33" t="s">
        <v>202</v>
      </c>
      <c r="C195" s="33"/>
      <c r="D195" s="34" t="s">
        <v>203</v>
      </c>
      <c r="E195" s="35"/>
      <c r="F195" s="35"/>
      <c r="G195" s="36" t="s">
        <v>146</v>
      </c>
      <c r="H195" s="37">
        <v>30</v>
      </c>
      <c r="I195" s="37"/>
      <c r="J195" s="38"/>
      <c r="K195" s="39">
        <f>IF(AND(H195= "",I195= ""), 0, ROUND(ROUND(J195, 2) * ROUND(IF(I195="",H195,I195),  2), 2))</f>
        <v/>
      </c>
      <c r="L195" s="7"/>
      <c r="N195" s="40">
        <v>0.2</v>
      </c>
    </row>
    <row r="196" spans="1:14" hidden="1">
      <c r="A196" s="7" t="s">
        <v>47</v>
      </c>
    </row>
    <row r="197" spans="1:14" ht="33.75" customHeight="1">
      <c r="A197" s="7" t="s">
        <v>48</v>
      </c>
      <c r="B197" s="41"/>
      <c r="C197" s="41"/>
      <c r="D197" s="41" t="s">
        <v>147</v>
      </c>
      <c r="E197" s="41"/>
      <c r="F197" s="41"/>
      <c r="G197" s="41"/>
      <c r="H197" s="41"/>
      <c r="I197" s="41"/>
      <c r="J197" s="41"/>
      <c r="K197" s="41"/>
    </row>
    <row r="198" spans="1:14">
      <c r="A198" s="7" t="s">
        <v>50</v>
      </c>
      <c r="B198" s="33"/>
      <c r="C198" s="33"/>
      <c r="D198" s="42" t="s">
        <v>51</v>
      </c>
      <c r="K198" s="35"/>
    </row>
    <row r="199" spans="1:14" ht="22.5" customHeight="1">
      <c r="A199" s="7" t="s">
        <v>68</v>
      </c>
      <c r="B199" s="33" t="s">
        <v>69</v>
      </c>
      <c r="C199" s="33"/>
      <c r="D199" s="42" t="s">
        <v>204</v>
      </c>
      <c r="E199" s="64">
        <v>8.94</v>
      </c>
      <c r="F199" s="65" t="s">
        <v>149</v>
      </c>
      <c r="K199" s="35"/>
    </row>
    <row r="200" spans="1:14">
      <c r="A200" s="7" t="s">
        <v>68</v>
      </c>
      <c r="B200" s="33" t="s">
        <v>69</v>
      </c>
      <c r="C200" s="33"/>
      <c r="D200" s="42" t="s">
        <v>205</v>
      </c>
      <c r="E200" s="64">
        <v>9</v>
      </c>
      <c r="F200" s="65" t="s">
        <v>149</v>
      </c>
      <c r="K200" s="35"/>
    </row>
    <row r="201" spans="1:14">
      <c r="A201" s="7" t="s">
        <v>68</v>
      </c>
      <c r="B201" s="33" t="s">
        <v>69</v>
      </c>
      <c r="C201" s="33"/>
      <c r="D201" s="42" t="s">
        <v>206</v>
      </c>
      <c r="E201" s="64">
        <v>8.960000000000001</v>
      </c>
      <c r="F201" s="65" t="s">
        <v>149</v>
      </c>
      <c r="K201" s="35"/>
    </row>
    <row r="202" spans="1:14">
      <c r="A202" s="7" t="s">
        <v>52</v>
      </c>
      <c r="B202" s="33"/>
      <c r="C202" s="33"/>
      <c r="D202" s="42" t="s">
        <v>89</v>
      </c>
      <c r="E202" s="66" t="s">
        <v>78</v>
      </c>
      <c r="H202" s="43">
        <v>30</v>
      </c>
      <c r="J202" s="44" t="s">
        <v>149</v>
      </c>
      <c r="K202" s="35"/>
    </row>
    <row r="203" spans="1:14" hidden="1">
      <c r="A203" s="7" t="s">
        <v>57</v>
      </c>
    </row>
    <row r="204" spans="1:14">
      <c r="A204" s="7">
        <v>9</v>
      </c>
      <c r="B204" s="33" t="s">
        <v>207</v>
      </c>
      <c r="C204" s="33"/>
      <c r="D204" s="34" t="s">
        <v>208</v>
      </c>
      <c r="E204" s="35"/>
      <c r="F204" s="35"/>
      <c r="G204" s="36" t="s">
        <v>146</v>
      </c>
      <c r="H204" s="37">
        <v>5</v>
      </c>
      <c r="I204" s="37"/>
      <c r="J204" s="38"/>
      <c r="K204" s="39">
        <f>IF(AND(H204= "",I204= ""), 0, ROUND(ROUND(J204, 2) * ROUND(IF(I204="",H204,I204),  2), 2))</f>
        <v/>
      </c>
      <c r="L204" s="7"/>
      <c r="N204" s="40">
        <v>0.2</v>
      </c>
    </row>
    <row r="205" spans="1:14" hidden="1">
      <c r="A205" s="7" t="s">
        <v>47</v>
      </c>
    </row>
    <row r="206" spans="1:14" ht="45" customHeight="1">
      <c r="A206" s="7" t="s">
        <v>48</v>
      </c>
      <c r="B206" s="41"/>
      <c r="C206" s="41"/>
      <c r="D206" s="41" t="s">
        <v>197</v>
      </c>
      <c r="E206" s="41"/>
      <c r="F206" s="41"/>
      <c r="G206" s="41"/>
      <c r="H206" s="41"/>
      <c r="I206" s="41"/>
      <c r="J206" s="41"/>
      <c r="K206" s="41"/>
    </row>
    <row r="207" spans="1:14">
      <c r="A207" s="7" t="s">
        <v>68</v>
      </c>
      <c r="B207" s="33" t="s">
        <v>69</v>
      </c>
      <c r="C207" s="33"/>
      <c r="D207" s="42" t="s">
        <v>209</v>
      </c>
      <c r="E207" s="64">
        <v>2</v>
      </c>
      <c r="F207" s="65" t="s">
        <v>149</v>
      </c>
      <c r="K207" s="35"/>
    </row>
    <row r="208" spans="1:14">
      <c r="A208" s="7" t="s">
        <v>68</v>
      </c>
      <c r="B208" s="33" t="s">
        <v>69</v>
      </c>
      <c r="C208" s="33"/>
      <c r="D208" s="42" t="s">
        <v>72</v>
      </c>
      <c r="E208" s="64">
        <v>1</v>
      </c>
      <c r="F208" s="65" t="s">
        <v>149</v>
      </c>
      <c r="K208" s="35"/>
    </row>
    <row r="209" spans="1:14">
      <c r="A209" s="7" t="s">
        <v>68</v>
      </c>
      <c r="B209" s="33" t="s">
        <v>69</v>
      </c>
      <c r="C209" s="33"/>
      <c r="D209" s="42" t="s">
        <v>73</v>
      </c>
      <c r="E209" s="64">
        <v>1</v>
      </c>
      <c r="F209" s="65" t="s">
        <v>149</v>
      </c>
      <c r="K209" s="35"/>
    </row>
    <row r="210" spans="1:14">
      <c r="A210" s="7" t="s">
        <v>52</v>
      </c>
      <c r="B210" s="33"/>
      <c r="C210" s="33"/>
      <c r="D210" s="42" t="s">
        <v>89</v>
      </c>
      <c r="E210" s="66" t="s">
        <v>78</v>
      </c>
      <c r="H210" s="43">
        <v>5</v>
      </c>
      <c r="J210" s="44" t="s">
        <v>149</v>
      </c>
      <c r="K210" s="35"/>
    </row>
    <row r="211" spans="1:14" hidden="1">
      <c r="A211" s="7" t="s">
        <v>57</v>
      </c>
    </row>
    <row r="212" spans="1:14" hidden="1">
      <c r="A212" s="7" t="s">
        <v>190</v>
      </c>
    </row>
    <row r="213" spans="1:14">
      <c r="A213" s="7">
        <v>8</v>
      </c>
      <c r="B213" s="33" t="s">
        <v>210</v>
      </c>
      <c r="C213" s="33"/>
      <c r="D213" s="67" t="s">
        <v>211</v>
      </c>
      <c r="E213" s="67"/>
      <c r="F213" s="67"/>
      <c r="K213" s="68"/>
      <c r="L213" s="7"/>
    </row>
    <row r="214" spans="1:14" hidden="1">
      <c r="A214" s="7" t="s">
        <v>94</v>
      </c>
    </row>
    <row r="215" spans="1:14">
      <c r="A215" s="7">
        <v>9</v>
      </c>
      <c r="B215" s="33" t="s">
        <v>212</v>
      </c>
      <c r="C215" s="33"/>
      <c r="D215" s="34" t="s">
        <v>213</v>
      </c>
      <c r="E215" s="35"/>
      <c r="F215" s="35"/>
      <c r="G215" s="36" t="s">
        <v>13</v>
      </c>
      <c r="H215" s="37">
        <v>95</v>
      </c>
      <c r="I215" s="37"/>
      <c r="J215" s="38"/>
      <c r="K215" s="39">
        <f>IF(AND(H215= "",I215= ""), 0, ROUND(ROUND(J215, 2) * ROUND(IF(I215="",H215,I215),  2), 2))</f>
        <v/>
      </c>
      <c r="L215" s="7"/>
      <c r="N215" s="40">
        <v>0.2</v>
      </c>
    </row>
    <row r="216" spans="1:14" hidden="1">
      <c r="A216" s="7" t="s">
        <v>47</v>
      </c>
    </row>
    <row r="217" spans="1:14" ht="45" customHeight="1">
      <c r="A217" s="7" t="s">
        <v>48</v>
      </c>
      <c r="B217" s="41"/>
      <c r="C217" s="41"/>
      <c r="D217" s="41" t="s">
        <v>214</v>
      </c>
      <c r="E217" s="41"/>
      <c r="F217" s="41"/>
      <c r="G217" s="41"/>
      <c r="H217" s="41"/>
      <c r="I217" s="41"/>
      <c r="J217" s="41"/>
      <c r="K217" s="41"/>
    </row>
    <row r="218" spans="1:14">
      <c r="A218" s="7" t="s">
        <v>50</v>
      </c>
      <c r="B218" s="33"/>
      <c r="C218" s="33"/>
      <c r="D218" s="42" t="s">
        <v>51</v>
      </c>
      <c r="K218" s="35"/>
    </row>
    <row r="219" spans="1:14" ht="22.5" customHeight="1">
      <c r="A219" s="7" t="s">
        <v>68</v>
      </c>
      <c r="B219" s="33" t="s">
        <v>69</v>
      </c>
      <c r="C219" s="33"/>
      <c r="D219" s="42" t="s">
        <v>215</v>
      </c>
      <c r="E219" s="64">
        <v>23.7</v>
      </c>
      <c r="F219" s="65" t="s">
        <v>54</v>
      </c>
      <c r="K219" s="35"/>
    </row>
    <row r="220" spans="1:14">
      <c r="A220" s="7" t="s">
        <v>68</v>
      </c>
      <c r="B220" s="33" t="s">
        <v>69</v>
      </c>
      <c r="C220" s="33"/>
      <c r="D220" s="42" t="s">
        <v>216</v>
      </c>
      <c r="E220" s="64">
        <v>18.76</v>
      </c>
      <c r="F220" s="65" t="s">
        <v>54</v>
      </c>
      <c r="K220" s="35"/>
    </row>
    <row r="221" spans="1:14" ht="22.5" customHeight="1">
      <c r="A221" s="7" t="s">
        <v>68</v>
      </c>
      <c r="B221" s="33" t="s">
        <v>69</v>
      </c>
      <c r="C221" s="33"/>
      <c r="D221" s="42" t="s">
        <v>217</v>
      </c>
      <c r="E221" s="64">
        <v>23.4</v>
      </c>
      <c r="F221" s="65" t="s">
        <v>54</v>
      </c>
      <c r="K221" s="35"/>
    </row>
    <row r="222" spans="1:14" ht="22.5" customHeight="1">
      <c r="A222" s="7" t="s">
        <v>68</v>
      </c>
      <c r="B222" s="33" t="s">
        <v>69</v>
      </c>
      <c r="C222" s="33"/>
      <c r="D222" s="42" t="s">
        <v>218</v>
      </c>
      <c r="E222" s="64">
        <v>23.3</v>
      </c>
      <c r="F222" s="65" t="s">
        <v>54</v>
      </c>
      <c r="K222" s="35"/>
    </row>
    <row r="223" spans="1:14">
      <c r="A223" s="7" t="s">
        <v>52</v>
      </c>
      <c r="B223" s="33"/>
      <c r="C223" s="33"/>
      <c r="D223" s="42" t="s">
        <v>89</v>
      </c>
      <c r="E223" s="66" t="s">
        <v>78</v>
      </c>
      <c r="H223" s="43">
        <v>90</v>
      </c>
      <c r="J223" s="44" t="s">
        <v>54</v>
      </c>
      <c r="K223" s="35"/>
    </row>
    <row r="224" spans="1:14">
      <c r="A224" s="7" t="s">
        <v>52</v>
      </c>
      <c r="B224" s="33"/>
      <c r="C224" s="33"/>
      <c r="D224" s="42" t="s">
        <v>140</v>
      </c>
      <c r="H224" s="43">
        <v>5</v>
      </c>
      <c r="J224" s="44" t="s">
        <v>54</v>
      </c>
      <c r="K224" s="35"/>
    </row>
    <row r="225" spans="1:14" hidden="1">
      <c r="A225" s="7" t="s">
        <v>57</v>
      </c>
    </row>
    <row r="226" spans="1:14">
      <c r="A226" s="7">
        <v>9</v>
      </c>
      <c r="B226" s="33" t="s">
        <v>219</v>
      </c>
      <c r="C226" s="33"/>
      <c r="D226" s="34" t="s">
        <v>220</v>
      </c>
      <c r="E226" s="35"/>
      <c r="F226" s="35"/>
      <c r="G226" s="36" t="s">
        <v>13</v>
      </c>
      <c r="H226" s="37">
        <v>90</v>
      </c>
      <c r="I226" s="37"/>
      <c r="J226" s="38"/>
      <c r="K226" s="39">
        <f>IF(AND(H226= "",I226= ""), 0, ROUND(ROUND(J226, 2) * ROUND(IF(I226="",H226,I226),  2), 2))</f>
        <v/>
      </c>
      <c r="L226" s="7"/>
      <c r="N226" s="40">
        <v>0.2</v>
      </c>
    </row>
    <row r="227" spans="1:14" hidden="1">
      <c r="A227" s="7" t="s">
        <v>47</v>
      </c>
    </row>
    <row r="228" spans="1:14" ht="33.75" customHeight="1">
      <c r="A228" s="7" t="s">
        <v>48</v>
      </c>
      <c r="B228" s="41"/>
      <c r="C228" s="41"/>
      <c r="D228" s="41" t="s">
        <v>143</v>
      </c>
      <c r="E228" s="41"/>
      <c r="F228" s="41"/>
      <c r="G228" s="41"/>
      <c r="H228" s="41"/>
      <c r="I228" s="41"/>
      <c r="J228" s="41"/>
      <c r="K228" s="41"/>
    </row>
    <row r="229" spans="1:14">
      <c r="A229" s="7" t="s">
        <v>50</v>
      </c>
      <c r="B229" s="33"/>
      <c r="C229" s="33"/>
      <c r="D229" s="42" t="s">
        <v>51</v>
      </c>
      <c r="K229" s="35"/>
    </row>
    <row r="230" spans="1:14" ht="22.5" customHeight="1">
      <c r="A230" s="7" t="s">
        <v>52</v>
      </c>
      <c r="B230" s="33"/>
      <c r="C230" s="33"/>
      <c r="D230" s="42" t="s">
        <v>221</v>
      </c>
      <c r="H230" s="43">
        <v>90</v>
      </c>
      <c r="J230" s="44" t="s">
        <v>54</v>
      </c>
      <c r="K230" s="35"/>
    </row>
    <row r="231" spans="1:14" hidden="1">
      <c r="A231" s="7" t="s">
        <v>57</v>
      </c>
    </row>
    <row r="232" spans="1:14" hidden="1">
      <c r="A232" s="7" t="s">
        <v>190</v>
      </c>
    </row>
    <row r="233" spans="1:14">
      <c r="A233" s="7" t="s">
        <v>42</v>
      </c>
      <c r="B233" s="35"/>
      <c r="C233" s="35"/>
      <c r="K233" s="35"/>
    </row>
    <row r="234" spans="1:14">
      <c r="B234" s="35"/>
      <c r="C234" s="35"/>
      <c r="D234" s="45" t="s">
        <v>192</v>
      </c>
      <c r="E234" s="46"/>
      <c r="F234" s="46"/>
      <c r="G234" s="47"/>
      <c r="H234" s="47"/>
      <c r="I234" s="47"/>
      <c r="J234" s="47"/>
      <c r="K234" s="48"/>
    </row>
    <row r="235" spans="1:14">
      <c r="B235" s="35"/>
      <c r="C235" s="35"/>
      <c r="D235" s="49"/>
      <c r="E235" s="7"/>
      <c r="F235" s="7"/>
      <c r="G235" s="7"/>
      <c r="H235" s="7"/>
      <c r="I235" s="7"/>
      <c r="J235" s="7"/>
      <c r="K235" s="8"/>
    </row>
    <row r="236" spans="1:14">
      <c r="B236" s="35"/>
      <c r="C236" s="35"/>
      <c r="D236" s="50" t="s">
        <v>58</v>
      </c>
      <c r="E236" s="51"/>
      <c r="F236" s="51"/>
      <c r="G236" s="52">
        <f>SUMIF(L176:L233, IF(L175="","",L175), K176:K233)</f>
        <v/>
      </c>
      <c r="H236" s="52"/>
      <c r="I236" s="52"/>
      <c r="J236" s="52"/>
      <c r="K236" s="53"/>
    </row>
    <row r="237" spans="1:14" hidden="1">
      <c r="B237" s="35"/>
      <c r="C237" s="35"/>
      <c r="D237" s="54" t="s">
        <v>59</v>
      </c>
      <c r="E237" s="55"/>
      <c r="F237" s="55"/>
      <c r="G237" s="56">
        <f>ROUND(SUMIF(L176:L233, IF(L175="","",L175), K176:K233) * 0.2, 2)</f>
        <v/>
      </c>
      <c r="H237" s="56"/>
      <c r="I237" s="56"/>
      <c r="J237" s="56"/>
      <c r="K237" s="57"/>
    </row>
    <row r="238" spans="1:14" hidden="1">
      <c r="B238" s="35"/>
      <c r="C238" s="35"/>
      <c r="D238" s="50" t="s">
        <v>60</v>
      </c>
      <c r="E238" s="51"/>
      <c r="F238" s="51"/>
      <c r="G238" s="52">
        <f>SUM(G236:G237)</f>
        <v/>
      </c>
      <c r="H238" s="52"/>
      <c r="I238" s="52"/>
      <c r="J238" s="52"/>
      <c r="K238" s="53"/>
    </row>
    <row r="239" spans="1:14" ht="15.75" customHeight="1">
      <c r="A239" s="7">
        <v>3</v>
      </c>
      <c r="B239" s="30" t="s">
        <v>222</v>
      </c>
      <c r="C239" s="30"/>
      <c r="D239" s="31" t="s">
        <v>223</v>
      </c>
      <c r="E239" s="31"/>
      <c r="F239" s="31"/>
      <c r="G239" s="31"/>
      <c r="H239" s="31"/>
      <c r="I239" s="31"/>
      <c r="J239" s="31"/>
      <c r="K239" s="32"/>
      <c r="L239" s="7"/>
    </row>
    <row r="240" spans="1:14">
      <c r="A240" s="7">
        <v>8</v>
      </c>
      <c r="B240" s="33" t="s">
        <v>224</v>
      </c>
      <c r="C240" s="33"/>
      <c r="D240" s="67" t="s">
        <v>225</v>
      </c>
      <c r="E240" s="67"/>
      <c r="F240" s="67"/>
      <c r="K240" s="68"/>
      <c r="L240" s="7"/>
    </row>
    <row r="241" spans="1:14" hidden="1">
      <c r="A241" s="7" t="s">
        <v>94</v>
      </c>
    </row>
    <row r="242" spans="1:14">
      <c r="A242" s="7">
        <v>9</v>
      </c>
      <c r="B242" s="33" t="s">
        <v>226</v>
      </c>
      <c r="C242" s="33"/>
      <c r="D242" s="34" t="s">
        <v>227</v>
      </c>
      <c r="E242" s="35"/>
      <c r="F242" s="35"/>
      <c r="G242" s="36" t="s">
        <v>13</v>
      </c>
      <c r="H242" s="37">
        <v>180</v>
      </c>
      <c r="I242" s="37"/>
      <c r="J242" s="38"/>
      <c r="K242" s="39">
        <f>IF(AND(H242= "",I242= ""), 0, ROUND(ROUND(J242, 2) * ROUND(IF(I242="",H242,I242),  2), 2))</f>
        <v/>
      </c>
      <c r="L242" s="7"/>
      <c r="N242" s="40">
        <v>0.2</v>
      </c>
    </row>
    <row r="243" spans="1:14" hidden="1">
      <c r="A243" s="7" t="s">
        <v>47</v>
      </c>
    </row>
    <row r="244" spans="1:14" ht="45" customHeight="1">
      <c r="A244" s="7" t="s">
        <v>48</v>
      </c>
      <c r="B244" s="41"/>
      <c r="C244" s="41"/>
      <c r="D244" s="41" t="s">
        <v>228</v>
      </c>
      <c r="E244" s="41"/>
      <c r="F244" s="41"/>
      <c r="G244" s="41"/>
      <c r="H244" s="41"/>
      <c r="I244" s="41"/>
      <c r="J244" s="41"/>
      <c r="K244" s="41"/>
    </row>
    <row r="245" spans="1:14">
      <c r="A245" s="7" t="s">
        <v>50</v>
      </c>
      <c r="B245" s="33"/>
      <c r="C245" s="33"/>
      <c r="D245" s="42" t="s">
        <v>51</v>
      </c>
      <c r="K245" s="35"/>
    </row>
    <row r="246" spans="1:14">
      <c r="A246" s="7" t="s">
        <v>68</v>
      </c>
      <c r="B246" s="33" t="s">
        <v>69</v>
      </c>
      <c r="C246" s="33"/>
      <c r="D246" s="42" t="s">
        <v>229</v>
      </c>
      <c r="E246" s="64">
        <v>33.32</v>
      </c>
      <c r="F246" s="65" t="s">
        <v>54</v>
      </c>
      <c r="K246" s="35"/>
    </row>
    <row r="247" spans="1:14" ht="33.75" customHeight="1">
      <c r="A247" s="7" t="s">
        <v>68</v>
      </c>
      <c r="B247" s="33" t="s">
        <v>69</v>
      </c>
      <c r="C247" s="33"/>
      <c r="D247" s="42" t="s">
        <v>230</v>
      </c>
      <c r="E247" s="64">
        <v>42.43</v>
      </c>
      <c r="F247" s="65" t="s">
        <v>54</v>
      </c>
      <c r="K247" s="35"/>
    </row>
    <row r="248" spans="1:14">
      <c r="A248" s="7" t="s">
        <v>68</v>
      </c>
      <c r="B248" s="33" t="s">
        <v>69</v>
      </c>
      <c r="C248" s="33"/>
      <c r="D248" s="42" t="s">
        <v>231</v>
      </c>
      <c r="E248" s="64">
        <v>14.57</v>
      </c>
      <c r="F248" s="65" t="s">
        <v>54</v>
      </c>
      <c r="K248" s="35"/>
    </row>
    <row r="249" spans="1:14">
      <c r="A249" s="7" t="s">
        <v>68</v>
      </c>
      <c r="B249" s="33" t="s">
        <v>69</v>
      </c>
      <c r="C249" s="33"/>
      <c r="D249" s="42" t="s">
        <v>232</v>
      </c>
      <c r="E249" s="64">
        <v>9.449999999999999</v>
      </c>
      <c r="F249" s="65" t="s">
        <v>54</v>
      </c>
      <c r="K249" s="35"/>
    </row>
    <row r="250" spans="1:14">
      <c r="A250" s="7" t="s">
        <v>68</v>
      </c>
      <c r="B250" s="33" t="s">
        <v>69</v>
      </c>
      <c r="C250" s="33"/>
      <c r="D250" s="42" t="s">
        <v>233</v>
      </c>
      <c r="E250" s="64">
        <v>9.789999999999999</v>
      </c>
      <c r="F250" s="65" t="s">
        <v>54</v>
      </c>
      <c r="K250" s="35"/>
    </row>
    <row r="251" spans="1:14" ht="22.5" customHeight="1">
      <c r="A251" s="7" t="s">
        <v>68</v>
      </c>
      <c r="B251" s="33" t="s">
        <v>69</v>
      </c>
      <c r="C251" s="33"/>
      <c r="D251" s="42" t="s">
        <v>85</v>
      </c>
      <c r="E251" s="64">
        <v>16.38</v>
      </c>
      <c r="F251" s="65" t="s">
        <v>54</v>
      </c>
      <c r="K251" s="35"/>
    </row>
    <row r="252" spans="1:14">
      <c r="A252" s="7" t="s">
        <v>68</v>
      </c>
      <c r="B252" s="33" t="s">
        <v>69</v>
      </c>
      <c r="C252" s="33"/>
      <c r="D252" s="42" t="s">
        <v>234</v>
      </c>
      <c r="E252" s="64">
        <v>13.54</v>
      </c>
      <c r="F252" s="65" t="s">
        <v>54</v>
      </c>
      <c r="K252" s="35"/>
    </row>
    <row r="253" spans="1:14">
      <c r="A253" s="7" t="s">
        <v>68</v>
      </c>
      <c r="B253" s="33" t="s">
        <v>69</v>
      </c>
      <c r="C253" s="33"/>
      <c r="D253" s="42" t="s">
        <v>235</v>
      </c>
      <c r="E253" s="64">
        <v>24.83</v>
      </c>
      <c r="F253" s="65" t="s">
        <v>54</v>
      </c>
      <c r="K253" s="35"/>
    </row>
    <row r="254" spans="1:14" ht="45" customHeight="1">
      <c r="A254" s="7" t="s">
        <v>68</v>
      </c>
      <c r="B254" s="33" t="s">
        <v>69</v>
      </c>
      <c r="C254" s="33"/>
      <c r="D254" s="42" t="s">
        <v>236</v>
      </c>
      <c r="E254" s="64">
        <v>1.97</v>
      </c>
      <c r="F254" s="65" t="s">
        <v>54</v>
      </c>
      <c r="K254" s="35"/>
    </row>
    <row r="255" spans="1:14">
      <c r="A255" s="7" t="s">
        <v>52</v>
      </c>
      <c r="B255" s="33"/>
      <c r="C255" s="33"/>
      <c r="D255" s="42" t="s">
        <v>89</v>
      </c>
      <c r="E255" s="66" t="s">
        <v>78</v>
      </c>
      <c r="H255" s="43">
        <v>170</v>
      </c>
      <c r="J255" s="44" t="s">
        <v>54</v>
      </c>
      <c r="K255" s="35"/>
    </row>
    <row r="256" spans="1:14">
      <c r="A256" s="7" t="s">
        <v>52</v>
      </c>
      <c r="B256" s="33"/>
      <c r="C256" s="33"/>
      <c r="D256" s="42" t="s">
        <v>140</v>
      </c>
      <c r="H256" s="43">
        <v>10</v>
      </c>
      <c r="J256" s="44" t="s">
        <v>54</v>
      </c>
      <c r="K256" s="35"/>
    </row>
    <row r="257" spans="1:14" hidden="1">
      <c r="A257" s="7" t="s">
        <v>57</v>
      </c>
    </row>
    <row r="258" spans="1:14">
      <c r="A258" s="7">
        <v>9</v>
      </c>
      <c r="B258" s="33" t="s">
        <v>237</v>
      </c>
      <c r="C258" s="33"/>
      <c r="D258" s="34" t="s">
        <v>238</v>
      </c>
      <c r="E258" s="35"/>
      <c r="F258" s="35"/>
      <c r="G258" s="36" t="s">
        <v>13</v>
      </c>
      <c r="H258" s="37">
        <v>170</v>
      </c>
      <c r="I258" s="37"/>
      <c r="J258" s="38"/>
      <c r="K258" s="39">
        <f>IF(AND(H258= "",I258= ""), 0, ROUND(ROUND(J258, 2) * ROUND(IF(I258="",H258,I258),  2), 2))</f>
        <v/>
      </c>
      <c r="L258" s="7"/>
      <c r="N258" s="40">
        <v>0.2</v>
      </c>
    </row>
    <row r="259" spans="1:14" hidden="1">
      <c r="A259" s="7" t="s">
        <v>47</v>
      </c>
    </row>
    <row r="260" spans="1:14" ht="33.75" customHeight="1">
      <c r="A260" s="7" t="s">
        <v>48</v>
      </c>
      <c r="B260" s="41"/>
      <c r="C260" s="41"/>
      <c r="D260" s="41" t="s">
        <v>143</v>
      </c>
      <c r="E260" s="41"/>
      <c r="F260" s="41"/>
      <c r="G260" s="41"/>
      <c r="H260" s="41"/>
      <c r="I260" s="41"/>
      <c r="J260" s="41"/>
      <c r="K260" s="41"/>
    </row>
    <row r="261" spans="1:14">
      <c r="A261" s="7" t="s">
        <v>50</v>
      </c>
      <c r="B261" s="33"/>
      <c r="C261" s="33"/>
      <c r="D261" s="42" t="s">
        <v>51</v>
      </c>
      <c r="K261" s="35"/>
    </row>
    <row r="262" spans="1:14" ht="33.75" customHeight="1">
      <c r="A262" s="7" t="s">
        <v>52</v>
      </c>
      <c r="B262" s="33"/>
      <c r="C262" s="33"/>
      <c r="D262" s="42" t="s">
        <v>56</v>
      </c>
      <c r="H262" s="43">
        <v>170</v>
      </c>
      <c r="J262" s="44" t="s">
        <v>54</v>
      </c>
      <c r="K262" s="35"/>
    </row>
    <row r="263" spans="1:14" hidden="1">
      <c r="A263" s="7" t="s">
        <v>57</v>
      </c>
    </row>
    <row r="264" spans="1:14" hidden="1">
      <c r="A264" s="7" t="s">
        <v>190</v>
      </c>
    </row>
    <row r="265" spans="1:14">
      <c r="A265" s="7" t="s">
        <v>42</v>
      </c>
      <c r="B265" s="35"/>
      <c r="C265" s="35"/>
      <c r="K265" s="35"/>
    </row>
    <row r="266" spans="1:14">
      <c r="B266" s="35"/>
      <c r="C266" s="35"/>
      <c r="D266" s="45" t="s">
        <v>223</v>
      </c>
      <c r="E266" s="46"/>
      <c r="F266" s="46"/>
      <c r="G266" s="47"/>
      <c r="H266" s="47"/>
      <c r="I266" s="47"/>
      <c r="J266" s="47"/>
      <c r="K266" s="48"/>
    </row>
    <row r="267" spans="1:14">
      <c r="B267" s="35"/>
      <c r="C267" s="35"/>
      <c r="D267" s="49"/>
      <c r="E267" s="7"/>
      <c r="F267" s="7"/>
      <c r="G267" s="7"/>
      <c r="H267" s="7"/>
      <c r="I267" s="7"/>
      <c r="J267" s="7"/>
      <c r="K267" s="8"/>
    </row>
    <row r="268" spans="1:14">
      <c r="B268" s="35"/>
      <c r="C268" s="35"/>
      <c r="D268" s="50" t="s">
        <v>58</v>
      </c>
      <c r="E268" s="51"/>
      <c r="F268" s="51"/>
      <c r="G268" s="52">
        <f>SUMIF(L240:L265, IF(L239="","",L239), K240:K265)</f>
        <v/>
      </c>
      <c r="H268" s="52"/>
      <c r="I268" s="52"/>
      <c r="J268" s="52"/>
      <c r="K268" s="53"/>
    </row>
    <row r="269" spans="1:14" hidden="1">
      <c r="B269" s="35"/>
      <c r="C269" s="35"/>
      <c r="D269" s="54" t="s">
        <v>59</v>
      </c>
      <c r="E269" s="55"/>
      <c r="F269" s="55"/>
      <c r="G269" s="56">
        <f>ROUND(SUMIF(L240:L265, IF(L239="","",L239), K240:K265) * 0.2, 2)</f>
        <v/>
      </c>
      <c r="H269" s="56"/>
      <c r="I269" s="56"/>
      <c r="J269" s="56"/>
      <c r="K269" s="57"/>
    </row>
    <row r="270" spans="1:14" hidden="1">
      <c r="B270" s="35"/>
      <c r="C270" s="35"/>
      <c r="D270" s="50" t="s">
        <v>60</v>
      </c>
      <c r="E270" s="51"/>
      <c r="F270" s="51"/>
      <c r="G270" s="52">
        <f>SUM(G268:G269)</f>
        <v/>
      </c>
      <c r="H270" s="52"/>
      <c r="I270" s="52"/>
      <c r="J270" s="52"/>
      <c r="K270" s="53"/>
    </row>
    <row r="271" spans="1:14" ht="15.75" customHeight="1">
      <c r="A271" s="7">
        <v>3</v>
      </c>
      <c r="B271" s="30" t="s">
        <v>239</v>
      </c>
      <c r="C271" s="30"/>
      <c r="D271" s="31" t="s">
        <v>240</v>
      </c>
      <c r="E271" s="31"/>
      <c r="F271" s="31"/>
      <c r="G271" s="31"/>
      <c r="H271" s="31"/>
      <c r="I271" s="31"/>
      <c r="J271" s="31"/>
      <c r="K271" s="32"/>
      <c r="L271" s="7"/>
    </row>
    <row r="272" spans="1:14">
      <c r="A272" s="7">
        <v>9</v>
      </c>
      <c r="B272" s="33" t="s">
        <v>241</v>
      </c>
      <c r="C272" s="33"/>
      <c r="D272" s="34" t="s">
        <v>242</v>
      </c>
      <c r="E272" s="35"/>
      <c r="F272" s="35"/>
      <c r="G272" s="36" t="s">
        <v>14</v>
      </c>
      <c r="H272" s="58">
        <v>1</v>
      </c>
      <c r="I272" s="58"/>
      <c r="J272" s="38"/>
      <c r="K272" s="39">
        <f>IF(AND(H272= "",I272= ""), 0, ROUND(ROUND(J272, 2) * ROUND(IF(I272="",H272,I272),  0), 2))</f>
        <v/>
      </c>
      <c r="L272" s="7"/>
      <c r="N272" s="40">
        <v>0.2</v>
      </c>
    </row>
    <row r="273" spans="1:14" hidden="1">
      <c r="A273" s="7" t="s">
        <v>47</v>
      </c>
    </row>
    <row r="274" spans="1:14" hidden="1">
      <c r="A274" s="69" t="s">
        <v>243</v>
      </c>
    </row>
    <row r="275" spans="1:14" ht="33.75" customHeight="1">
      <c r="A275" s="7" t="s">
        <v>48</v>
      </c>
      <c r="B275" s="41"/>
      <c r="C275" s="41"/>
      <c r="D275" s="41" t="s">
        <v>244</v>
      </c>
      <c r="E275" s="41"/>
      <c r="F275" s="41"/>
      <c r="G275" s="41"/>
      <c r="H275" s="41"/>
      <c r="I275" s="41"/>
      <c r="J275" s="41"/>
      <c r="K275" s="41"/>
    </row>
    <row r="276" spans="1:14">
      <c r="A276" s="7" t="s">
        <v>52</v>
      </c>
      <c r="B276" s="33"/>
      <c r="C276" s="33"/>
      <c r="D276" s="42" t="s">
        <v>245</v>
      </c>
      <c r="H276" s="62">
        <v>1</v>
      </c>
      <c r="J276" s="63" t="s">
        <v>71</v>
      </c>
      <c r="K276" s="35"/>
    </row>
    <row r="277" spans="1:14" hidden="1">
      <c r="A277" s="7" t="s">
        <v>57</v>
      </c>
    </row>
    <row r="278" spans="1:14">
      <c r="A278" s="7">
        <v>9</v>
      </c>
      <c r="B278" s="33" t="s">
        <v>246</v>
      </c>
      <c r="C278" s="33"/>
      <c r="D278" s="34" t="s">
        <v>247</v>
      </c>
      <c r="E278" s="35"/>
      <c r="F278" s="35"/>
      <c r="G278" s="36" t="s">
        <v>146</v>
      </c>
      <c r="H278" s="37">
        <v>25</v>
      </c>
      <c r="I278" s="37"/>
      <c r="J278" s="38"/>
      <c r="K278" s="39">
        <f>IF(AND(H278= "",I278= ""), 0, ROUND(ROUND(J278, 2) * ROUND(IF(I278="",H278,I278),  2), 2))</f>
        <v/>
      </c>
      <c r="L278" s="7"/>
      <c r="N278" s="40">
        <v>0.2</v>
      </c>
    </row>
    <row r="279" spans="1:14" hidden="1">
      <c r="A279" s="7" t="s">
        <v>47</v>
      </c>
    </row>
    <row r="280" spans="1:14" ht="45" customHeight="1">
      <c r="A280" s="7" t="s">
        <v>48</v>
      </c>
      <c r="B280" s="41"/>
      <c r="C280" s="41"/>
      <c r="D280" s="41" t="s">
        <v>248</v>
      </c>
      <c r="E280" s="41"/>
      <c r="F280" s="41"/>
      <c r="G280" s="41"/>
      <c r="H280" s="41"/>
      <c r="I280" s="41"/>
      <c r="J280" s="41"/>
      <c r="K280" s="41"/>
    </row>
    <row r="281" spans="1:14">
      <c r="A281" s="7" t="s">
        <v>50</v>
      </c>
      <c r="B281" s="33"/>
      <c r="C281" s="33"/>
      <c r="D281" s="42" t="s">
        <v>51</v>
      </c>
      <c r="K281" s="35"/>
    </row>
    <row r="282" spans="1:14">
      <c r="A282" s="7" t="s">
        <v>68</v>
      </c>
      <c r="B282" s="33" t="s">
        <v>69</v>
      </c>
      <c r="C282" s="33"/>
      <c r="D282" s="42" t="s">
        <v>249</v>
      </c>
      <c r="E282" s="64">
        <v>4.55</v>
      </c>
      <c r="F282" s="65" t="s">
        <v>149</v>
      </c>
      <c r="K282" s="35"/>
    </row>
    <row r="283" spans="1:14">
      <c r="A283" s="7" t="s">
        <v>68</v>
      </c>
      <c r="B283" s="33" t="s">
        <v>69</v>
      </c>
      <c r="C283" s="33"/>
      <c r="D283" s="42" t="s">
        <v>250</v>
      </c>
      <c r="E283" s="64">
        <v>1.8</v>
      </c>
      <c r="F283" s="65" t="s">
        <v>149</v>
      </c>
      <c r="K283" s="35"/>
    </row>
    <row r="284" spans="1:14">
      <c r="A284" s="7" t="s">
        <v>68</v>
      </c>
      <c r="B284" s="33" t="s">
        <v>69</v>
      </c>
      <c r="C284" s="33"/>
      <c r="D284" s="42" t="s">
        <v>251</v>
      </c>
      <c r="E284" s="64">
        <v>2.65</v>
      </c>
      <c r="F284" s="65" t="s">
        <v>149</v>
      </c>
      <c r="K284" s="35"/>
    </row>
    <row r="285" spans="1:14">
      <c r="A285" s="7" t="s">
        <v>68</v>
      </c>
      <c r="B285" s="33" t="s">
        <v>69</v>
      </c>
      <c r="C285" s="33"/>
      <c r="D285" s="42" t="s">
        <v>252</v>
      </c>
      <c r="E285" s="64">
        <v>1.81</v>
      </c>
      <c r="F285" s="65" t="s">
        <v>149</v>
      </c>
      <c r="K285" s="35"/>
    </row>
    <row r="286" spans="1:14">
      <c r="A286" s="7" t="s">
        <v>68</v>
      </c>
      <c r="B286" s="33" t="s">
        <v>69</v>
      </c>
      <c r="C286" s="33"/>
      <c r="D286" s="42" t="s">
        <v>253</v>
      </c>
      <c r="E286" s="64">
        <v>1.75</v>
      </c>
      <c r="F286" s="65" t="s">
        <v>149</v>
      </c>
      <c r="K286" s="35"/>
    </row>
    <row r="287" spans="1:14">
      <c r="A287" s="7" t="s">
        <v>68</v>
      </c>
      <c r="B287" s="33" t="s">
        <v>69</v>
      </c>
      <c r="C287" s="33"/>
      <c r="D287" s="42" t="s">
        <v>254</v>
      </c>
      <c r="E287" s="64">
        <v>1.8</v>
      </c>
      <c r="F287" s="65" t="s">
        <v>149</v>
      </c>
      <c r="K287" s="35"/>
    </row>
    <row r="288" spans="1:14">
      <c r="A288" s="7" t="s">
        <v>68</v>
      </c>
      <c r="B288" s="33" t="s">
        <v>69</v>
      </c>
      <c r="C288" s="33"/>
      <c r="D288" s="42" t="s">
        <v>70</v>
      </c>
      <c r="E288" s="64">
        <v>1</v>
      </c>
      <c r="F288" s="65" t="s">
        <v>149</v>
      </c>
      <c r="K288" s="35"/>
    </row>
    <row r="289" spans="1:14">
      <c r="A289" s="7" t="s">
        <v>68</v>
      </c>
      <c r="B289" s="33" t="s">
        <v>69</v>
      </c>
      <c r="C289" s="33"/>
      <c r="D289" s="42" t="s">
        <v>254</v>
      </c>
      <c r="E289" s="64">
        <v>1.83</v>
      </c>
      <c r="F289" s="65" t="s">
        <v>149</v>
      </c>
      <c r="K289" s="35"/>
    </row>
    <row r="290" spans="1:14">
      <c r="A290" s="7" t="s">
        <v>68</v>
      </c>
      <c r="B290" s="33" t="s">
        <v>69</v>
      </c>
      <c r="C290" s="33"/>
      <c r="D290" s="42" t="s">
        <v>255</v>
      </c>
      <c r="E290" s="64">
        <v>1.6</v>
      </c>
      <c r="F290" s="65" t="s">
        <v>149</v>
      </c>
      <c r="K290" s="35"/>
    </row>
    <row r="291" spans="1:14">
      <c r="A291" s="7" t="s">
        <v>68</v>
      </c>
      <c r="B291" s="33" t="s">
        <v>69</v>
      </c>
      <c r="C291" s="33"/>
      <c r="D291" s="42" t="s">
        <v>76</v>
      </c>
      <c r="E291" s="64">
        <v>2.34</v>
      </c>
      <c r="F291" s="65" t="s">
        <v>149</v>
      </c>
      <c r="K291" s="35"/>
    </row>
    <row r="292" spans="1:14">
      <c r="A292" s="7" t="s">
        <v>52</v>
      </c>
      <c r="B292" s="33"/>
      <c r="C292" s="33"/>
      <c r="D292" s="42" t="s">
        <v>89</v>
      </c>
      <c r="E292" s="66" t="s">
        <v>78</v>
      </c>
      <c r="H292" s="43">
        <v>25</v>
      </c>
      <c r="J292" s="44" t="s">
        <v>149</v>
      </c>
      <c r="K292" s="35"/>
    </row>
    <row r="293" spans="1:14" hidden="1">
      <c r="A293" s="7" t="s">
        <v>57</v>
      </c>
    </row>
    <row r="294" spans="1:14">
      <c r="A294" s="7">
        <v>8</v>
      </c>
      <c r="B294" s="33" t="s">
        <v>256</v>
      </c>
      <c r="C294" s="33"/>
      <c r="D294" s="67" t="s">
        <v>257</v>
      </c>
      <c r="E294" s="67"/>
      <c r="F294" s="67"/>
      <c r="K294" s="68"/>
      <c r="L294" s="7"/>
    </row>
    <row r="295" spans="1:14" hidden="1">
      <c r="A295" s="7" t="s">
        <v>94</v>
      </c>
    </row>
    <row r="296" spans="1:14">
      <c r="A296" s="7">
        <v>9</v>
      </c>
      <c r="B296" s="33" t="s">
        <v>258</v>
      </c>
      <c r="C296" s="33"/>
      <c r="D296" s="34" t="s">
        <v>259</v>
      </c>
      <c r="E296" s="35"/>
      <c r="F296" s="35"/>
      <c r="G296" s="36" t="s">
        <v>146</v>
      </c>
      <c r="H296" s="37">
        <v>135</v>
      </c>
      <c r="I296" s="37"/>
      <c r="J296" s="38"/>
      <c r="K296" s="39">
        <f>IF(AND(H296= "",I296= ""), 0, ROUND(ROUND(J296, 2) * ROUND(IF(I296="",H296,I296),  2), 2))</f>
        <v/>
      </c>
      <c r="L296" s="7"/>
      <c r="N296" s="40">
        <v>0.2</v>
      </c>
    </row>
    <row r="297" spans="1:14" ht="45" customHeight="1">
      <c r="A297" s="7" t="s">
        <v>48</v>
      </c>
      <c r="B297" s="41"/>
      <c r="C297" s="41"/>
      <c r="D297" s="41" t="s">
        <v>260</v>
      </c>
      <c r="E297" s="41"/>
      <c r="F297" s="41"/>
      <c r="G297" s="41"/>
      <c r="H297" s="41"/>
      <c r="I297" s="41"/>
      <c r="J297" s="41"/>
      <c r="K297" s="41"/>
    </row>
    <row r="298" spans="1:14">
      <c r="A298" s="7" t="s">
        <v>50</v>
      </c>
      <c r="B298" s="33"/>
      <c r="C298" s="33"/>
      <c r="D298" s="42" t="s">
        <v>51</v>
      </c>
      <c r="K298" s="35"/>
    </row>
    <row r="299" spans="1:14">
      <c r="A299" s="7" t="s">
        <v>68</v>
      </c>
      <c r="B299" s="33" t="s">
        <v>69</v>
      </c>
      <c r="C299" s="33"/>
      <c r="D299" s="42" t="s">
        <v>261</v>
      </c>
      <c r="E299" s="64">
        <v>23.12</v>
      </c>
      <c r="F299" s="65" t="s">
        <v>149</v>
      </c>
      <c r="K299" s="35"/>
    </row>
    <row r="300" spans="1:14" ht="22.5" customHeight="1">
      <c r="A300" s="7" t="s">
        <v>68</v>
      </c>
      <c r="B300" s="33" t="s">
        <v>69</v>
      </c>
      <c r="C300" s="33"/>
      <c r="D300" s="42" t="s">
        <v>262</v>
      </c>
      <c r="E300" s="64">
        <v>31.47</v>
      </c>
      <c r="F300" s="65" t="s">
        <v>149</v>
      </c>
      <c r="K300" s="35"/>
    </row>
    <row r="301" spans="1:14">
      <c r="A301" s="7" t="s">
        <v>68</v>
      </c>
      <c r="B301" s="33" t="s">
        <v>69</v>
      </c>
      <c r="C301" s="33"/>
      <c r="D301" s="42" t="s">
        <v>263</v>
      </c>
      <c r="E301" s="64">
        <v>5.8</v>
      </c>
      <c r="F301" s="65" t="s">
        <v>149</v>
      </c>
      <c r="K301" s="35"/>
    </row>
    <row r="302" spans="1:14">
      <c r="A302" s="7" t="s">
        <v>68</v>
      </c>
      <c r="B302" s="33" t="s">
        <v>69</v>
      </c>
      <c r="C302" s="33"/>
      <c r="D302" s="42" t="s">
        <v>264</v>
      </c>
      <c r="E302" s="64">
        <v>10.7</v>
      </c>
      <c r="F302" s="65" t="s">
        <v>149</v>
      </c>
      <c r="K302" s="35"/>
    </row>
    <row r="303" spans="1:14">
      <c r="A303" s="7" t="s">
        <v>68</v>
      </c>
      <c r="B303" s="33" t="s">
        <v>69</v>
      </c>
      <c r="C303" s="33"/>
      <c r="D303" s="42" t="s">
        <v>265</v>
      </c>
      <c r="E303" s="64">
        <v>12.06</v>
      </c>
      <c r="F303" s="65" t="s">
        <v>149</v>
      </c>
      <c r="K303" s="35"/>
    </row>
    <row r="304" spans="1:14">
      <c r="A304" s="7" t="s">
        <v>68</v>
      </c>
      <c r="B304" s="33" t="s">
        <v>69</v>
      </c>
      <c r="C304" s="33"/>
      <c r="D304" s="42" t="s">
        <v>266</v>
      </c>
      <c r="E304" s="64">
        <v>15.36</v>
      </c>
      <c r="F304" s="65" t="s">
        <v>149</v>
      </c>
      <c r="K304" s="35"/>
    </row>
    <row r="305" spans="1:14">
      <c r="A305" s="7" t="s">
        <v>68</v>
      </c>
      <c r="B305" s="33" t="s">
        <v>69</v>
      </c>
      <c r="C305" s="33"/>
      <c r="D305" s="42" t="s">
        <v>267</v>
      </c>
      <c r="E305" s="64">
        <v>15</v>
      </c>
      <c r="F305" s="65" t="s">
        <v>149</v>
      </c>
      <c r="K305" s="35"/>
    </row>
    <row r="306" spans="1:14">
      <c r="A306" s="7" t="s">
        <v>68</v>
      </c>
      <c r="B306" s="33" t="s">
        <v>69</v>
      </c>
      <c r="C306" s="33"/>
      <c r="D306" s="42" t="s">
        <v>268</v>
      </c>
      <c r="E306" s="64">
        <v>20.62</v>
      </c>
      <c r="F306" s="65" t="s">
        <v>149</v>
      </c>
      <c r="K306" s="35"/>
    </row>
    <row r="307" spans="1:14">
      <c r="A307" s="7" t="s">
        <v>52</v>
      </c>
      <c r="B307" s="33"/>
      <c r="C307" s="33"/>
      <c r="D307" s="42" t="s">
        <v>89</v>
      </c>
      <c r="E307" s="66" t="s">
        <v>78</v>
      </c>
      <c r="H307" s="43">
        <v>135</v>
      </c>
      <c r="J307" s="44" t="s">
        <v>149</v>
      </c>
      <c r="K307" s="35"/>
    </row>
    <row r="308" spans="1:14" hidden="1">
      <c r="A308" s="7" t="s">
        <v>57</v>
      </c>
    </row>
    <row r="309" spans="1:14">
      <c r="A309" s="7">
        <v>9</v>
      </c>
      <c r="B309" s="33" t="s">
        <v>269</v>
      </c>
      <c r="C309" s="33"/>
      <c r="D309" s="34" t="s">
        <v>270</v>
      </c>
      <c r="E309" s="35"/>
      <c r="F309" s="35"/>
      <c r="G309" s="36" t="s">
        <v>146</v>
      </c>
      <c r="H309" s="37">
        <v>20</v>
      </c>
      <c r="I309" s="37"/>
      <c r="J309" s="38"/>
      <c r="K309" s="39">
        <f>IF(AND(H309= "",I309= ""), 0, ROUND(ROUND(J309, 2) * ROUND(IF(I309="",H309,I309),  2), 2))</f>
        <v/>
      </c>
      <c r="L309" s="7"/>
      <c r="N309" s="40">
        <v>0.2</v>
      </c>
    </row>
    <row r="310" spans="1:14" hidden="1">
      <c r="A310" s="7" t="s">
        <v>47</v>
      </c>
    </row>
    <row r="311" spans="1:14">
      <c r="A311" s="7" t="s">
        <v>52</v>
      </c>
      <c r="B311" s="33"/>
      <c r="C311" s="33"/>
      <c r="D311" s="42" t="s">
        <v>245</v>
      </c>
      <c r="H311" s="43">
        <v>20</v>
      </c>
      <c r="J311" s="44" t="s">
        <v>149</v>
      </c>
      <c r="K311" s="35"/>
    </row>
    <row r="312" spans="1:14" hidden="1">
      <c r="A312" s="7" t="s">
        <v>57</v>
      </c>
    </row>
    <row r="313" spans="1:14">
      <c r="A313" s="7">
        <v>9</v>
      </c>
      <c r="B313" s="33" t="s">
        <v>271</v>
      </c>
      <c r="C313" s="33"/>
      <c r="D313" s="34" t="s">
        <v>272</v>
      </c>
      <c r="E313" s="35"/>
      <c r="F313" s="35"/>
      <c r="G313" s="36" t="s">
        <v>146</v>
      </c>
      <c r="H313" s="37">
        <v>135</v>
      </c>
      <c r="I313" s="37"/>
      <c r="J313" s="38"/>
      <c r="K313" s="39">
        <f>IF(AND(H313= "",I313= ""), 0, ROUND(ROUND(J313, 2) * ROUND(IF(I313="",H313,I313),  2), 2))</f>
        <v/>
      </c>
      <c r="L313" s="7"/>
      <c r="N313" s="40">
        <v>0.2</v>
      </c>
    </row>
    <row r="314" spans="1:14" ht="33.75" customHeight="1">
      <c r="A314" s="7" t="s">
        <v>48</v>
      </c>
      <c r="B314" s="41"/>
      <c r="C314" s="41"/>
      <c r="D314" s="41" t="s">
        <v>147</v>
      </c>
      <c r="E314" s="41"/>
      <c r="F314" s="41"/>
      <c r="G314" s="41"/>
      <c r="H314" s="41"/>
      <c r="I314" s="41"/>
      <c r="J314" s="41"/>
      <c r="K314" s="41"/>
    </row>
    <row r="315" spans="1:14" ht="22.5" customHeight="1">
      <c r="A315" s="7" t="s">
        <v>52</v>
      </c>
      <c r="B315" s="33"/>
      <c r="C315" s="33"/>
      <c r="D315" s="42" t="s">
        <v>273</v>
      </c>
      <c r="H315" s="43">
        <v>135</v>
      </c>
      <c r="J315" s="44" t="s">
        <v>149</v>
      </c>
      <c r="K315" s="35"/>
    </row>
    <row r="316" spans="1:14" hidden="1">
      <c r="A316" s="7" t="s">
        <v>57</v>
      </c>
    </row>
    <row r="317" spans="1:14">
      <c r="A317" s="7">
        <v>9</v>
      </c>
      <c r="B317" s="33" t="s">
        <v>274</v>
      </c>
      <c r="C317" s="33"/>
      <c r="D317" s="34" t="s">
        <v>275</v>
      </c>
      <c r="E317" s="35"/>
      <c r="F317" s="35"/>
      <c r="G317" s="36" t="s">
        <v>146</v>
      </c>
      <c r="H317" s="37">
        <v>20</v>
      </c>
      <c r="I317" s="37"/>
      <c r="J317" s="38"/>
      <c r="K317" s="39">
        <f>IF(AND(H317= "",I317= ""), 0, ROUND(ROUND(J317, 2) * ROUND(IF(I317="",H317,I317),  2), 2))</f>
        <v/>
      </c>
      <c r="L317" s="7"/>
      <c r="N317" s="40">
        <v>0.2</v>
      </c>
    </row>
    <row r="318" spans="1:14" hidden="1">
      <c r="A318" s="7" t="s">
        <v>47</v>
      </c>
    </row>
    <row r="319" spans="1:14">
      <c r="A319" s="7" t="s">
        <v>52</v>
      </c>
      <c r="B319" s="33"/>
      <c r="C319" s="33"/>
      <c r="D319" s="42" t="s">
        <v>245</v>
      </c>
      <c r="H319" s="43">
        <v>20</v>
      </c>
      <c r="J319" s="44" t="s">
        <v>149</v>
      </c>
      <c r="K319" s="35"/>
    </row>
    <row r="320" spans="1:14" hidden="1">
      <c r="A320" s="7" t="s">
        <v>57</v>
      </c>
    </row>
    <row r="321" spans="1:14" hidden="1">
      <c r="A321" s="7" t="s">
        <v>190</v>
      </c>
    </row>
    <row r="322" spans="1:14">
      <c r="A322" s="7">
        <v>8</v>
      </c>
      <c r="B322" s="33" t="s">
        <v>276</v>
      </c>
      <c r="C322" s="33"/>
      <c r="D322" s="67" t="s">
        <v>277</v>
      </c>
      <c r="E322" s="67"/>
      <c r="F322" s="67"/>
      <c r="K322" s="68"/>
      <c r="L322" s="7"/>
    </row>
    <row r="323" spans="1:14" hidden="1">
      <c r="A323" s="7" t="s">
        <v>94</v>
      </c>
    </row>
    <row r="324" spans="1:14">
      <c r="A324" s="7">
        <v>9</v>
      </c>
      <c r="B324" s="33" t="s">
        <v>278</v>
      </c>
      <c r="C324" s="33"/>
      <c r="D324" s="34" t="s">
        <v>279</v>
      </c>
      <c r="E324" s="35"/>
      <c r="F324" s="35"/>
      <c r="G324" s="36" t="s">
        <v>14</v>
      </c>
      <c r="H324" s="58">
        <v>47</v>
      </c>
      <c r="I324" s="58"/>
      <c r="J324" s="38"/>
      <c r="K324" s="39">
        <f>IF(AND(H324= "",I324= ""), 0, ROUND(ROUND(J324, 2) * ROUND(IF(I324="",H324,I324),  0), 2))</f>
        <v/>
      </c>
      <c r="L324" s="7"/>
      <c r="N324" s="40">
        <v>0.2</v>
      </c>
    </row>
    <row r="325" spans="1:14" ht="78.75" customHeight="1">
      <c r="A325" s="7" t="s">
        <v>48</v>
      </c>
      <c r="B325" s="41"/>
      <c r="C325" s="41"/>
      <c r="D325" s="41" t="s">
        <v>280</v>
      </c>
      <c r="E325" s="41"/>
      <c r="F325" s="41"/>
      <c r="G325" s="41"/>
      <c r="H325" s="41"/>
      <c r="I325" s="41"/>
      <c r="J325" s="41"/>
      <c r="K325" s="41"/>
    </row>
    <row r="326" spans="1:14">
      <c r="A326" s="7" t="s">
        <v>50</v>
      </c>
      <c r="B326" s="33"/>
      <c r="C326" s="33"/>
      <c r="D326" s="42" t="s">
        <v>51</v>
      </c>
      <c r="K326" s="35"/>
    </row>
    <row r="327" spans="1:14">
      <c r="A327" s="7" t="s">
        <v>68</v>
      </c>
      <c r="B327" s="33" t="s">
        <v>69</v>
      </c>
      <c r="C327" s="33"/>
      <c r="D327" s="42" t="s">
        <v>281</v>
      </c>
      <c r="E327" s="59">
        <v>1</v>
      </c>
      <c r="F327" s="60" t="s">
        <v>71</v>
      </c>
      <c r="K327" s="35"/>
    </row>
    <row r="328" spans="1:14">
      <c r="A328" s="7" t="s">
        <v>68</v>
      </c>
      <c r="B328" s="33" t="s">
        <v>69</v>
      </c>
      <c r="C328" s="33"/>
      <c r="D328" s="42" t="s">
        <v>282</v>
      </c>
      <c r="E328" s="59">
        <v>1</v>
      </c>
      <c r="F328" s="60" t="s">
        <v>71</v>
      </c>
      <c r="K328" s="35"/>
    </row>
    <row r="329" spans="1:14">
      <c r="A329" s="7" t="s">
        <v>68</v>
      </c>
      <c r="B329" s="33" t="s">
        <v>69</v>
      </c>
      <c r="C329" s="33"/>
      <c r="D329" s="42" t="s">
        <v>283</v>
      </c>
      <c r="E329" s="59">
        <v>1</v>
      </c>
      <c r="F329" s="60" t="s">
        <v>71</v>
      </c>
      <c r="K329" s="35"/>
    </row>
    <row r="330" spans="1:14">
      <c r="A330" s="7" t="s">
        <v>68</v>
      </c>
      <c r="B330" s="33" t="s">
        <v>69</v>
      </c>
      <c r="C330" s="33"/>
      <c r="D330" s="42" t="s">
        <v>284</v>
      </c>
      <c r="E330" s="59">
        <v>1</v>
      </c>
      <c r="F330" s="60" t="s">
        <v>71</v>
      </c>
      <c r="K330" s="35"/>
    </row>
    <row r="331" spans="1:14">
      <c r="A331" s="7" t="s">
        <v>68</v>
      </c>
      <c r="B331" s="33" t="s">
        <v>69</v>
      </c>
      <c r="C331" s="33"/>
      <c r="D331" s="42" t="s">
        <v>285</v>
      </c>
      <c r="E331" s="59">
        <v>1</v>
      </c>
      <c r="F331" s="60" t="s">
        <v>71</v>
      </c>
      <c r="K331" s="35"/>
    </row>
    <row r="332" spans="1:14">
      <c r="A332" s="7" t="s">
        <v>68</v>
      </c>
      <c r="B332" s="33" t="s">
        <v>69</v>
      </c>
      <c r="C332" s="33"/>
      <c r="D332" s="42" t="s">
        <v>286</v>
      </c>
      <c r="E332" s="59">
        <v>1</v>
      </c>
      <c r="F332" s="60" t="s">
        <v>71</v>
      </c>
      <c r="K332" s="35"/>
    </row>
    <row r="333" spans="1:14">
      <c r="A333" s="7" t="s">
        <v>68</v>
      </c>
      <c r="B333" s="33" t="s">
        <v>69</v>
      </c>
      <c r="C333" s="33"/>
      <c r="D333" s="42" t="s">
        <v>287</v>
      </c>
      <c r="E333" s="59">
        <v>1</v>
      </c>
      <c r="F333" s="60" t="s">
        <v>71</v>
      </c>
      <c r="K333" s="35"/>
    </row>
    <row r="334" spans="1:14">
      <c r="A334" s="7" t="s">
        <v>68</v>
      </c>
      <c r="B334" s="33" t="s">
        <v>69</v>
      </c>
      <c r="C334" s="33"/>
      <c r="D334" s="42" t="s">
        <v>288</v>
      </c>
      <c r="E334" s="59">
        <v>1</v>
      </c>
      <c r="F334" s="60" t="s">
        <v>71</v>
      </c>
      <c r="K334" s="35"/>
    </row>
    <row r="335" spans="1:14">
      <c r="A335" s="7" t="s">
        <v>68</v>
      </c>
      <c r="B335" s="33" t="s">
        <v>69</v>
      </c>
      <c r="C335" s="33"/>
      <c r="D335" s="42" t="s">
        <v>289</v>
      </c>
      <c r="E335" s="59">
        <v>2</v>
      </c>
      <c r="F335" s="60" t="s">
        <v>71</v>
      </c>
      <c r="K335" s="35"/>
    </row>
    <row r="336" spans="1:14">
      <c r="A336" s="7" t="s">
        <v>68</v>
      </c>
      <c r="B336" s="33" t="s">
        <v>69</v>
      </c>
      <c r="C336" s="33"/>
      <c r="D336" s="42" t="s">
        <v>290</v>
      </c>
      <c r="E336" s="59">
        <v>2</v>
      </c>
      <c r="F336" s="60" t="s">
        <v>71</v>
      </c>
      <c r="K336" s="35"/>
    </row>
    <row r="337" spans="1:11">
      <c r="A337" s="7" t="s">
        <v>68</v>
      </c>
      <c r="B337" s="33" t="s">
        <v>69</v>
      </c>
      <c r="C337" s="33"/>
      <c r="D337" s="42" t="s">
        <v>291</v>
      </c>
      <c r="E337" s="59">
        <v>2</v>
      </c>
      <c r="F337" s="60" t="s">
        <v>71</v>
      </c>
      <c r="K337" s="35"/>
    </row>
    <row r="338" spans="1:11">
      <c r="A338" s="7" t="s">
        <v>68</v>
      </c>
      <c r="B338" s="33" t="s">
        <v>69</v>
      </c>
      <c r="C338" s="33"/>
      <c r="D338" s="42" t="s">
        <v>249</v>
      </c>
      <c r="E338" s="59">
        <v>1</v>
      </c>
      <c r="F338" s="60" t="s">
        <v>71</v>
      </c>
      <c r="K338" s="35"/>
    </row>
    <row r="339" spans="1:11">
      <c r="A339" s="7" t="s">
        <v>68</v>
      </c>
      <c r="B339" s="33" t="s">
        <v>69</v>
      </c>
      <c r="C339" s="33"/>
      <c r="D339" s="42" t="s">
        <v>292</v>
      </c>
      <c r="E339" s="59">
        <v>1</v>
      </c>
      <c r="F339" s="60" t="s">
        <v>71</v>
      </c>
      <c r="K339" s="35"/>
    </row>
    <row r="340" spans="1:11">
      <c r="A340" s="7" t="s">
        <v>68</v>
      </c>
      <c r="B340" s="33" t="s">
        <v>69</v>
      </c>
      <c r="C340" s="33"/>
      <c r="D340" s="42" t="s">
        <v>293</v>
      </c>
      <c r="E340" s="59">
        <v>1</v>
      </c>
      <c r="F340" s="60" t="s">
        <v>71</v>
      </c>
      <c r="K340" s="35"/>
    </row>
    <row r="341" spans="1:11">
      <c r="A341" s="7" t="s">
        <v>68</v>
      </c>
      <c r="B341" s="33" t="s">
        <v>69</v>
      </c>
      <c r="C341" s="33"/>
      <c r="D341" s="42" t="s">
        <v>294</v>
      </c>
      <c r="E341" s="59">
        <v>1</v>
      </c>
      <c r="F341" s="60" t="s">
        <v>71</v>
      </c>
      <c r="K341" s="35"/>
    </row>
    <row r="342" spans="1:11">
      <c r="A342" s="7" t="s">
        <v>68</v>
      </c>
      <c r="B342" s="33" t="s">
        <v>69</v>
      </c>
      <c r="C342" s="33"/>
      <c r="D342" s="42" t="s">
        <v>295</v>
      </c>
      <c r="E342" s="59">
        <v>1</v>
      </c>
      <c r="F342" s="60" t="s">
        <v>71</v>
      </c>
      <c r="K342" s="35"/>
    </row>
    <row r="343" spans="1:11">
      <c r="A343" s="7" t="s">
        <v>68</v>
      </c>
      <c r="B343" s="33" t="s">
        <v>69</v>
      </c>
      <c r="C343" s="33"/>
      <c r="D343" s="42" t="s">
        <v>296</v>
      </c>
      <c r="E343" s="59">
        <v>1</v>
      </c>
      <c r="F343" s="60" t="s">
        <v>71</v>
      </c>
      <c r="K343" s="35"/>
    </row>
    <row r="344" spans="1:11">
      <c r="A344" s="7" t="s">
        <v>68</v>
      </c>
      <c r="B344" s="33" t="s">
        <v>69</v>
      </c>
      <c r="C344" s="33"/>
      <c r="D344" s="42" t="s">
        <v>297</v>
      </c>
      <c r="E344" s="59">
        <v>1</v>
      </c>
      <c r="F344" s="60" t="s">
        <v>71</v>
      </c>
      <c r="K344" s="35"/>
    </row>
    <row r="345" spans="1:11">
      <c r="A345" s="7" t="s">
        <v>68</v>
      </c>
      <c r="B345" s="33" t="s">
        <v>69</v>
      </c>
      <c r="C345" s="33"/>
      <c r="D345" s="42" t="s">
        <v>298</v>
      </c>
      <c r="E345" s="59">
        <v>1</v>
      </c>
      <c r="F345" s="60" t="s">
        <v>71</v>
      </c>
      <c r="K345" s="35"/>
    </row>
    <row r="346" spans="1:11">
      <c r="A346" s="7" t="s">
        <v>68</v>
      </c>
      <c r="B346" s="33" t="s">
        <v>69</v>
      </c>
      <c r="C346" s="33"/>
      <c r="D346" s="42" t="s">
        <v>299</v>
      </c>
      <c r="E346" s="59">
        <v>1</v>
      </c>
      <c r="F346" s="60" t="s">
        <v>71</v>
      </c>
      <c r="K346" s="35"/>
    </row>
    <row r="347" spans="1:11">
      <c r="A347" s="7" t="s">
        <v>68</v>
      </c>
      <c r="B347" s="33" t="s">
        <v>69</v>
      </c>
      <c r="C347" s="33"/>
      <c r="D347" s="42" t="s">
        <v>300</v>
      </c>
      <c r="E347" s="59">
        <v>1</v>
      </c>
      <c r="F347" s="60" t="s">
        <v>71</v>
      </c>
      <c r="K347" s="35"/>
    </row>
    <row r="348" spans="1:11">
      <c r="A348" s="7" t="s">
        <v>68</v>
      </c>
      <c r="B348" s="33" t="s">
        <v>69</v>
      </c>
      <c r="C348" s="33"/>
      <c r="D348" s="42" t="s">
        <v>251</v>
      </c>
      <c r="E348" s="59">
        <v>1</v>
      </c>
      <c r="F348" s="60" t="s">
        <v>71</v>
      </c>
      <c r="K348" s="35"/>
    </row>
    <row r="349" spans="1:11">
      <c r="A349" s="7" t="s">
        <v>68</v>
      </c>
      <c r="B349" s="33" t="s">
        <v>69</v>
      </c>
      <c r="C349" s="33"/>
      <c r="D349" s="42" t="s">
        <v>301</v>
      </c>
      <c r="E349" s="59">
        <v>1</v>
      </c>
      <c r="F349" s="60" t="s">
        <v>71</v>
      </c>
      <c r="K349" s="35"/>
    </row>
    <row r="350" spans="1:11">
      <c r="A350" s="7" t="s">
        <v>68</v>
      </c>
      <c r="B350" s="33" t="s">
        <v>69</v>
      </c>
      <c r="C350" s="33"/>
      <c r="D350" s="42" t="s">
        <v>302</v>
      </c>
      <c r="E350" s="59">
        <v>1</v>
      </c>
      <c r="F350" s="60" t="s">
        <v>71</v>
      </c>
      <c r="K350" s="35"/>
    </row>
    <row r="351" spans="1:11">
      <c r="A351" s="7" t="s">
        <v>68</v>
      </c>
      <c r="B351" s="33" t="s">
        <v>69</v>
      </c>
      <c r="C351" s="33"/>
      <c r="D351" s="42" t="s">
        <v>303</v>
      </c>
      <c r="E351" s="59">
        <v>2</v>
      </c>
      <c r="F351" s="60" t="s">
        <v>71</v>
      </c>
      <c r="K351" s="35"/>
    </row>
    <row r="352" spans="1:11">
      <c r="A352" s="7" t="s">
        <v>68</v>
      </c>
      <c r="B352" s="33" t="s">
        <v>69</v>
      </c>
      <c r="C352" s="33"/>
      <c r="D352" s="42" t="s">
        <v>304</v>
      </c>
      <c r="E352" s="59">
        <v>1</v>
      </c>
      <c r="F352" s="60" t="s">
        <v>71</v>
      </c>
      <c r="K352" s="35"/>
    </row>
    <row r="353" spans="1:11">
      <c r="A353" s="7" t="s">
        <v>68</v>
      </c>
      <c r="B353" s="33" t="s">
        <v>69</v>
      </c>
      <c r="C353" s="33"/>
      <c r="D353" s="42" t="s">
        <v>305</v>
      </c>
      <c r="E353" s="59">
        <v>1</v>
      </c>
      <c r="F353" s="60" t="s">
        <v>71</v>
      </c>
      <c r="K353" s="35"/>
    </row>
    <row r="354" spans="1:11">
      <c r="A354" s="7" t="s">
        <v>68</v>
      </c>
      <c r="B354" s="33" t="s">
        <v>69</v>
      </c>
      <c r="C354" s="33"/>
      <c r="D354" s="42" t="s">
        <v>306</v>
      </c>
      <c r="E354" s="59">
        <v>1</v>
      </c>
      <c r="F354" s="60" t="s">
        <v>71</v>
      </c>
      <c r="K354" s="35"/>
    </row>
    <row r="355" spans="1:11">
      <c r="A355" s="7" t="s">
        <v>68</v>
      </c>
      <c r="B355" s="33" t="s">
        <v>69</v>
      </c>
      <c r="C355" s="33"/>
      <c r="D355" s="42" t="s">
        <v>307</v>
      </c>
      <c r="E355" s="59">
        <v>1</v>
      </c>
      <c r="F355" s="60" t="s">
        <v>71</v>
      </c>
      <c r="K355" s="35"/>
    </row>
    <row r="356" spans="1:11">
      <c r="A356" s="7" t="s">
        <v>68</v>
      </c>
      <c r="B356" s="33" t="s">
        <v>69</v>
      </c>
      <c r="C356" s="33"/>
      <c r="D356" s="42" t="s">
        <v>308</v>
      </c>
      <c r="E356" s="59">
        <v>1</v>
      </c>
      <c r="F356" s="60" t="s">
        <v>71</v>
      </c>
      <c r="K356" s="35"/>
    </row>
    <row r="357" spans="1:11">
      <c r="A357" s="7" t="s">
        <v>68</v>
      </c>
      <c r="B357" s="33" t="s">
        <v>69</v>
      </c>
      <c r="C357" s="33"/>
      <c r="D357" s="42" t="s">
        <v>309</v>
      </c>
      <c r="E357" s="59">
        <v>1</v>
      </c>
      <c r="F357" s="60" t="s">
        <v>71</v>
      </c>
      <c r="K357" s="35"/>
    </row>
    <row r="358" spans="1:11">
      <c r="A358" s="7" t="s">
        <v>68</v>
      </c>
      <c r="B358" s="33" t="s">
        <v>69</v>
      </c>
      <c r="C358" s="33"/>
      <c r="D358" s="42" t="s">
        <v>310</v>
      </c>
      <c r="E358" s="59">
        <v>2</v>
      </c>
      <c r="F358" s="60" t="s">
        <v>71</v>
      </c>
      <c r="K358" s="35"/>
    </row>
    <row r="359" spans="1:11">
      <c r="A359" s="7" t="s">
        <v>68</v>
      </c>
      <c r="B359" s="33" t="s">
        <v>69</v>
      </c>
      <c r="C359" s="33"/>
      <c r="D359" s="42" t="s">
        <v>311</v>
      </c>
      <c r="E359" s="59">
        <v>2</v>
      </c>
      <c r="F359" s="60" t="s">
        <v>71</v>
      </c>
      <c r="K359" s="35"/>
    </row>
    <row r="360" spans="1:11">
      <c r="A360" s="7" t="s">
        <v>68</v>
      </c>
      <c r="B360" s="33" t="s">
        <v>69</v>
      </c>
      <c r="C360" s="33"/>
      <c r="D360" s="42" t="s">
        <v>312</v>
      </c>
      <c r="E360" s="59">
        <v>1</v>
      </c>
      <c r="F360" s="60" t="s">
        <v>71</v>
      </c>
      <c r="K360" s="35"/>
    </row>
    <row r="361" spans="1:11">
      <c r="A361" s="7" t="s">
        <v>68</v>
      </c>
      <c r="B361" s="33" t="s">
        <v>69</v>
      </c>
      <c r="C361" s="33"/>
      <c r="D361" s="42" t="s">
        <v>75</v>
      </c>
      <c r="E361" s="59">
        <v>1</v>
      </c>
      <c r="F361" s="60" t="s">
        <v>71</v>
      </c>
      <c r="K361" s="35"/>
    </row>
    <row r="362" spans="1:11">
      <c r="A362" s="7" t="s">
        <v>68</v>
      </c>
      <c r="B362" s="33" t="s">
        <v>69</v>
      </c>
      <c r="C362" s="33"/>
      <c r="D362" s="42" t="s">
        <v>313</v>
      </c>
      <c r="E362" s="59">
        <v>1</v>
      </c>
      <c r="F362" s="60" t="s">
        <v>71</v>
      </c>
      <c r="K362" s="35"/>
    </row>
    <row r="363" spans="1:11">
      <c r="A363" s="7" t="s">
        <v>68</v>
      </c>
      <c r="B363" s="33" t="s">
        <v>69</v>
      </c>
      <c r="C363" s="33"/>
      <c r="D363" s="42" t="s">
        <v>314</v>
      </c>
      <c r="E363" s="59">
        <v>1</v>
      </c>
      <c r="F363" s="60" t="s">
        <v>71</v>
      </c>
      <c r="K363" s="35"/>
    </row>
    <row r="364" spans="1:11">
      <c r="A364" s="7" t="s">
        <v>68</v>
      </c>
      <c r="B364" s="33" t="s">
        <v>69</v>
      </c>
      <c r="C364" s="33"/>
      <c r="D364" s="42" t="s">
        <v>315</v>
      </c>
      <c r="E364" s="59">
        <v>1</v>
      </c>
      <c r="F364" s="60" t="s">
        <v>71</v>
      </c>
      <c r="K364" s="35"/>
    </row>
    <row r="365" spans="1:11">
      <c r="A365" s="7" t="s">
        <v>68</v>
      </c>
      <c r="B365" s="33" t="s">
        <v>69</v>
      </c>
      <c r="C365" s="33"/>
      <c r="D365" s="42" t="s">
        <v>316</v>
      </c>
      <c r="E365" s="59">
        <v>1</v>
      </c>
      <c r="F365" s="60" t="s">
        <v>71</v>
      </c>
      <c r="K365" s="35"/>
    </row>
    <row r="366" spans="1:11">
      <c r="A366" s="7" t="s">
        <v>68</v>
      </c>
      <c r="B366" s="33" t="s">
        <v>69</v>
      </c>
      <c r="C366" s="33"/>
      <c r="D366" s="42" t="s">
        <v>76</v>
      </c>
      <c r="E366" s="59">
        <v>1</v>
      </c>
      <c r="F366" s="60" t="s">
        <v>71</v>
      </c>
      <c r="K366" s="35"/>
    </row>
    <row r="367" spans="1:11">
      <c r="A367" s="7" t="s">
        <v>68</v>
      </c>
      <c r="B367" s="33" t="s">
        <v>69</v>
      </c>
      <c r="C367" s="33"/>
      <c r="D367" s="42" t="s">
        <v>317</v>
      </c>
      <c r="E367" s="59">
        <v>1</v>
      </c>
      <c r="F367" s="60" t="s">
        <v>71</v>
      </c>
      <c r="K367" s="35"/>
    </row>
    <row r="368" spans="1:11">
      <c r="A368" s="7" t="s">
        <v>52</v>
      </c>
      <c r="B368" s="33"/>
      <c r="C368" s="33"/>
      <c r="D368" s="42" t="s">
        <v>77</v>
      </c>
      <c r="E368" s="61" t="s">
        <v>78</v>
      </c>
      <c r="H368" s="62">
        <v>47</v>
      </c>
      <c r="J368" s="63" t="s">
        <v>71</v>
      </c>
      <c r="K368" s="35"/>
    </row>
    <row r="369" spans="1:14" hidden="1">
      <c r="A369" s="7" t="s">
        <v>57</v>
      </c>
    </row>
    <row r="370" spans="1:14" ht="22.5" customHeight="1">
      <c r="A370" s="7">
        <v>9</v>
      </c>
      <c r="B370" s="33" t="s">
        <v>318</v>
      </c>
      <c r="C370" s="33"/>
      <c r="D370" s="34" t="s">
        <v>319</v>
      </c>
      <c r="E370" s="35"/>
      <c r="F370" s="35"/>
      <c r="G370" s="36" t="s">
        <v>14</v>
      </c>
      <c r="H370" s="58">
        <v>10</v>
      </c>
      <c r="I370" s="58"/>
      <c r="J370" s="38"/>
      <c r="K370" s="39">
        <f>IF(AND(H370= "",I370= ""), 0, ROUND(ROUND(J370, 2) * ROUND(IF(I370="",H370,I370),  0), 2))</f>
        <v/>
      </c>
      <c r="L370" s="7"/>
      <c r="N370" s="40">
        <v>0.2</v>
      </c>
    </row>
    <row r="371" spans="1:14" hidden="1">
      <c r="A371" s="7" t="s">
        <v>47</v>
      </c>
    </row>
    <row r="372" spans="1:14">
      <c r="A372" s="7" t="s">
        <v>52</v>
      </c>
      <c r="B372" s="33"/>
      <c r="C372" s="33"/>
      <c r="D372" s="42" t="s">
        <v>245</v>
      </c>
      <c r="H372" s="62">
        <v>10</v>
      </c>
      <c r="J372" s="63" t="s">
        <v>71</v>
      </c>
      <c r="K372" s="35"/>
    </row>
    <row r="373" spans="1:14" hidden="1">
      <c r="A373" s="7" t="s">
        <v>57</v>
      </c>
    </row>
    <row r="374" spans="1:14">
      <c r="A374" s="7">
        <v>9</v>
      </c>
      <c r="B374" s="33" t="s">
        <v>320</v>
      </c>
      <c r="C374" s="33"/>
      <c r="D374" s="34" t="s">
        <v>321</v>
      </c>
      <c r="E374" s="35"/>
      <c r="F374" s="35"/>
      <c r="G374" s="36" t="s">
        <v>14</v>
      </c>
      <c r="H374" s="58">
        <v>8</v>
      </c>
      <c r="I374" s="58"/>
      <c r="J374" s="38"/>
      <c r="K374" s="39">
        <f>IF(AND(H374= "",I374= ""), 0, ROUND(ROUND(J374, 2) * ROUND(IF(I374="",H374,I374),  0), 2))</f>
        <v/>
      </c>
      <c r="L374" s="7"/>
      <c r="N374" s="40">
        <v>0.2</v>
      </c>
    </row>
    <row r="375" spans="1:14" ht="33.75" customHeight="1">
      <c r="A375" s="7" t="s">
        <v>48</v>
      </c>
      <c r="B375" s="41"/>
      <c r="C375" s="41"/>
      <c r="D375" s="41" t="s">
        <v>322</v>
      </c>
      <c r="E375" s="41"/>
      <c r="F375" s="41"/>
      <c r="G375" s="41"/>
      <c r="H375" s="41"/>
      <c r="I375" s="41"/>
      <c r="J375" s="41"/>
      <c r="K375" s="41"/>
    </row>
    <row r="376" spans="1:14">
      <c r="A376" s="7" t="s">
        <v>50</v>
      </c>
      <c r="B376" s="33"/>
      <c r="C376" s="33"/>
      <c r="D376" s="42" t="s">
        <v>51</v>
      </c>
      <c r="K376" s="35"/>
    </row>
    <row r="377" spans="1:14">
      <c r="A377" s="7" t="s">
        <v>68</v>
      </c>
      <c r="B377" s="33" t="s">
        <v>69</v>
      </c>
      <c r="C377" s="33"/>
      <c r="D377" s="42" t="s">
        <v>323</v>
      </c>
      <c r="E377" s="59">
        <v>2</v>
      </c>
      <c r="F377" s="60" t="s">
        <v>71</v>
      </c>
      <c r="K377" s="35"/>
    </row>
    <row r="378" spans="1:14">
      <c r="A378" s="7" t="s">
        <v>68</v>
      </c>
      <c r="B378" s="33" t="s">
        <v>69</v>
      </c>
      <c r="C378" s="33"/>
      <c r="D378" s="42" t="s">
        <v>252</v>
      </c>
      <c r="E378" s="59">
        <v>2</v>
      </c>
      <c r="F378" s="60" t="s">
        <v>71</v>
      </c>
      <c r="K378" s="35"/>
    </row>
    <row r="379" spans="1:14">
      <c r="A379" s="7" t="s">
        <v>68</v>
      </c>
      <c r="B379" s="33" t="s">
        <v>69</v>
      </c>
      <c r="C379" s="33"/>
      <c r="D379" s="42" t="s">
        <v>324</v>
      </c>
      <c r="E379" s="59">
        <v>1</v>
      </c>
      <c r="F379" s="60" t="s">
        <v>71</v>
      </c>
      <c r="K379" s="35"/>
    </row>
    <row r="380" spans="1:14">
      <c r="A380" s="7" t="s">
        <v>68</v>
      </c>
      <c r="B380" s="33" t="s">
        <v>69</v>
      </c>
      <c r="C380" s="33"/>
      <c r="D380" s="42" t="s">
        <v>254</v>
      </c>
      <c r="E380" s="59">
        <v>1</v>
      </c>
      <c r="F380" s="60" t="s">
        <v>71</v>
      </c>
      <c r="K380" s="35"/>
    </row>
    <row r="381" spans="1:14">
      <c r="A381" s="7" t="s">
        <v>68</v>
      </c>
      <c r="B381" s="33" t="s">
        <v>69</v>
      </c>
      <c r="C381" s="33"/>
      <c r="D381" s="42" t="s">
        <v>325</v>
      </c>
      <c r="E381" s="59">
        <v>1</v>
      </c>
      <c r="F381" s="60" t="s">
        <v>71</v>
      </c>
      <c r="K381" s="35"/>
    </row>
    <row r="382" spans="1:14">
      <c r="A382" s="7" t="s">
        <v>68</v>
      </c>
      <c r="B382" s="33" t="s">
        <v>69</v>
      </c>
      <c r="C382" s="33"/>
      <c r="D382" s="42" t="s">
        <v>255</v>
      </c>
      <c r="E382" s="59">
        <v>1</v>
      </c>
      <c r="F382" s="60" t="s">
        <v>71</v>
      </c>
      <c r="K382" s="35"/>
    </row>
    <row r="383" spans="1:14">
      <c r="A383" s="7" t="s">
        <v>52</v>
      </c>
      <c r="B383" s="33"/>
      <c r="C383" s="33"/>
      <c r="D383" s="42" t="s">
        <v>77</v>
      </c>
      <c r="E383" s="61" t="s">
        <v>78</v>
      </c>
      <c r="H383" s="62">
        <v>8</v>
      </c>
      <c r="J383" s="63" t="s">
        <v>71</v>
      </c>
      <c r="K383" s="35"/>
    </row>
    <row r="384" spans="1:14" hidden="1">
      <c r="A384" s="7" t="s">
        <v>57</v>
      </c>
    </row>
    <row r="385" spans="1:14" hidden="1">
      <c r="A385" s="7" t="s">
        <v>190</v>
      </c>
    </row>
    <row r="386" spans="1:14">
      <c r="A386" s="7" t="s">
        <v>42</v>
      </c>
      <c r="B386" s="35"/>
      <c r="C386" s="35"/>
      <c r="K386" s="35"/>
    </row>
    <row r="387" spans="1:14">
      <c r="B387" s="35"/>
      <c r="C387" s="35"/>
      <c r="D387" s="45" t="s">
        <v>240</v>
      </c>
      <c r="E387" s="46"/>
      <c r="F387" s="46"/>
      <c r="G387" s="47"/>
      <c r="H387" s="47"/>
      <c r="I387" s="47"/>
      <c r="J387" s="47"/>
      <c r="K387" s="48"/>
    </row>
    <row r="388" spans="1:14">
      <c r="B388" s="35"/>
      <c r="C388" s="35"/>
      <c r="D388" s="49"/>
      <c r="E388" s="7"/>
      <c r="F388" s="7"/>
      <c r="G388" s="7"/>
      <c r="H388" s="7"/>
      <c r="I388" s="7"/>
      <c r="J388" s="7"/>
      <c r="K388" s="8"/>
    </row>
    <row r="389" spans="1:14">
      <c r="B389" s="35"/>
      <c r="C389" s="35"/>
      <c r="D389" s="50" t="s">
        <v>58</v>
      </c>
      <c r="E389" s="51"/>
      <c r="F389" s="51"/>
      <c r="G389" s="52">
        <f>SUMIF(L272:L386, IF(L271="","",L271), K272:K386)</f>
        <v/>
      </c>
      <c r="H389" s="52"/>
      <c r="I389" s="52"/>
      <c r="J389" s="52"/>
      <c r="K389" s="53"/>
    </row>
    <row r="390" spans="1:14" hidden="1">
      <c r="B390" s="35"/>
      <c r="C390" s="35"/>
      <c r="D390" s="54" t="s">
        <v>59</v>
      </c>
      <c r="E390" s="55"/>
      <c r="F390" s="55"/>
      <c r="G390" s="56">
        <f>ROUND(SUMIF(L272:L386, IF(L271="","",L271), K272:K386) * 0.2, 2)</f>
        <v/>
      </c>
      <c r="H390" s="56"/>
      <c r="I390" s="56"/>
      <c r="J390" s="56"/>
      <c r="K390" s="57"/>
    </row>
    <row r="391" spans="1:14" hidden="1">
      <c r="B391" s="35"/>
      <c r="C391" s="35"/>
      <c r="D391" s="50" t="s">
        <v>60</v>
      </c>
      <c r="E391" s="51"/>
      <c r="F391" s="51"/>
      <c r="G391" s="52">
        <f>SUM(G389:G390)</f>
        <v/>
      </c>
      <c r="H391" s="52"/>
      <c r="I391" s="52"/>
      <c r="J391" s="52"/>
      <c r="K391" s="53"/>
    </row>
    <row r="392" spans="1:14" ht="15.75" customHeight="1">
      <c r="A392" s="7">
        <v>3</v>
      </c>
      <c r="B392" s="30" t="s">
        <v>326</v>
      </c>
      <c r="C392" s="30"/>
      <c r="D392" s="31" t="s">
        <v>327</v>
      </c>
      <c r="E392" s="31"/>
      <c r="F392" s="31"/>
      <c r="G392" s="31"/>
      <c r="H392" s="31"/>
      <c r="I392" s="31"/>
      <c r="J392" s="31"/>
      <c r="K392" s="32"/>
      <c r="L392" s="7" t="s">
        <v>328</v>
      </c>
    </row>
    <row r="393" spans="1:14" hidden="1">
      <c r="A393" s="7" t="s">
        <v>329</v>
      </c>
    </row>
    <row r="394" spans="1:14" ht="24" customHeight="1">
      <c r="A394" s="7">
        <v>8</v>
      </c>
      <c r="B394" s="33" t="s">
        <v>330</v>
      </c>
      <c r="C394" s="33"/>
      <c r="D394" s="67" t="s">
        <v>331</v>
      </c>
      <c r="E394" s="67"/>
      <c r="F394" s="67"/>
      <c r="K394" s="68"/>
      <c r="L394" s="7" t="s">
        <v>328</v>
      </c>
    </row>
    <row r="395" spans="1:14">
      <c r="A395" s="7">
        <v>9</v>
      </c>
      <c r="B395" s="33" t="s">
        <v>332</v>
      </c>
      <c r="C395" s="33"/>
      <c r="D395" s="34" t="s">
        <v>333</v>
      </c>
      <c r="E395" s="35"/>
      <c r="F395" s="35"/>
      <c r="G395" s="36" t="s">
        <v>13</v>
      </c>
      <c r="H395" s="37">
        <v>-180</v>
      </c>
      <c r="I395" s="37"/>
      <c r="J395" s="38"/>
      <c r="K395" s="39">
        <f>IF(AND(H395= "",I395= ""), 0, ROUND(ROUND(J395, 2) * ROUND(IF(I395="",H395,I395),  2), 2))</f>
        <v/>
      </c>
      <c r="L395" s="7" t="s">
        <v>328</v>
      </c>
      <c r="M395" s="7">
        <v>23729</v>
      </c>
      <c r="N395" s="40">
        <v>0.2</v>
      </c>
    </row>
    <row r="396" spans="1:14">
      <c r="A396" s="7" t="s">
        <v>52</v>
      </c>
      <c r="B396" s="33"/>
      <c r="C396" s="33"/>
      <c r="D396" s="42" t="s">
        <v>334</v>
      </c>
      <c r="H396" s="43">
        <v>-180</v>
      </c>
      <c r="J396" s="44" t="s">
        <v>54</v>
      </c>
      <c r="K396" s="35"/>
    </row>
    <row r="397" spans="1:14" hidden="1">
      <c r="A397" s="7" t="s">
        <v>57</v>
      </c>
    </row>
    <row r="398" spans="1:14">
      <c r="A398" s="7">
        <v>9</v>
      </c>
      <c r="B398" s="33" t="s">
        <v>335</v>
      </c>
      <c r="C398" s="33"/>
      <c r="D398" s="34" t="s">
        <v>336</v>
      </c>
      <c r="E398" s="35"/>
      <c r="F398" s="35"/>
      <c r="G398" s="36" t="s">
        <v>13</v>
      </c>
      <c r="H398" s="37">
        <v>-170</v>
      </c>
      <c r="I398" s="37"/>
      <c r="J398" s="38"/>
      <c r="K398" s="39">
        <f>IF(AND(H398= "",I398= ""), 0, ROUND(ROUND(J398, 2) * ROUND(IF(I398="",H398,I398),  2), 2))</f>
        <v/>
      </c>
      <c r="L398" s="7" t="s">
        <v>328</v>
      </c>
      <c r="M398" s="7">
        <v>23729</v>
      </c>
      <c r="N398" s="40">
        <v>0.2</v>
      </c>
    </row>
    <row r="399" spans="1:14">
      <c r="A399" s="7" t="s">
        <v>52</v>
      </c>
      <c r="B399" s="33"/>
      <c r="C399" s="33"/>
      <c r="D399" s="42" t="s">
        <v>337</v>
      </c>
      <c r="H399" s="43">
        <v>-170</v>
      </c>
      <c r="J399" s="44" t="s">
        <v>54</v>
      </c>
      <c r="K399" s="35"/>
    </row>
    <row r="400" spans="1:14" hidden="1">
      <c r="A400" s="7" t="s">
        <v>57</v>
      </c>
    </row>
    <row r="401" spans="1:14" hidden="1">
      <c r="A401" s="7" t="s">
        <v>190</v>
      </c>
    </row>
    <row r="402" spans="1:14">
      <c r="A402" s="7">
        <v>8</v>
      </c>
      <c r="B402" s="33" t="s">
        <v>338</v>
      </c>
      <c r="C402" s="33"/>
      <c r="D402" s="67" t="s">
        <v>339</v>
      </c>
      <c r="E402" s="67"/>
      <c r="F402" s="67"/>
      <c r="K402" s="68"/>
      <c r="L402" s="7" t="s">
        <v>328</v>
      </c>
    </row>
    <row r="403" spans="1:14" hidden="1">
      <c r="A403" s="7" t="s">
        <v>94</v>
      </c>
    </row>
    <row r="404" spans="1:14">
      <c r="A404" s="7">
        <v>9</v>
      </c>
      <c r="B404" s="33" t="s">
        <v>340</v>
      </c>
      <c r="C404" s="33"/>
      <c r="D404" s="34" t="s">
        <v>341</v>
      </c>
      <c r="E404" s="35"/>
      <c r="F404" s="35"/>
      <c r="G404" s="36" t="s">
        <v>13</v>
      </c>
      <c r="H404" s="37">
        <v>180</v>
      </c>
      <c r="I404" s="37"/>
      <c r="J404" s="38"/>
      <c r="K404" s="39">
        <f>IF(AND(H404= "",I404= ""), 0, ROUND(ROUND(J404, 2) * ROUND(IF(I404="",H404,I404),  2), 2))</f>
        <v/>
      </c>
      <c r="L404" s="7" t="s">
        <v>328</v>
      </c>
      <c r="M404" s="7">
        <v>23729</v>
      </c>
      <c r="N404" s="40">
        <v>0.2</v>
      </c>
    </row>
    <row r="405" spans="1:14" hidden="1">
      <c r="A405" s="7" t="s">
        <v>47</v>
      </c>
    </row>
    <row r="406" spans="1:14" ht="45" customHeight="1">
      <c r="A406" s="7" t="s">
        <v>48</v>
      </c>
      <c r="B406" s="41"/>
      <c r="C406" s="41"/>
      <c r="D406" s="41" t="s">
        <v>342</v>
      </c>
      <c r="E406" s="41"/>
      <c r="F406" s="41"/>
      <c r="G406" s="41"/>
      <c r="H406" s="41"/>
      <c r="I406" s="41"/>
      <c r="J406" s="41"/>
      <c r="K406" s="41"/>
    </row>
    <row r="407" spans="1:14">
      <c r="A407" s="7" t="s">
        <v>50</v>
      </c>
      <c r="B407" s="33"/>
      <c r="C407" s="33"/>
      <c r="D407" s="42" t="s">
        <v>51</v>
      </c>
      <c r="K407" s="35"/>
    </row>
    <row r="408" spans="1:14">
      <c r="A408" s="7" t="s">
        <v>68</v>
      </c>
      <c r="B408" s="33" t="s">
        <v>69</v>
      </c>
      <c r="C408" s="33"/>
      <c r="D408" s="42" t="s">
        <v>229</v>
      </c>
      <c r="E408" s="64">
        <v>33.32</v>
      </c>
      <c r="F408" s="65" t="s">
        <v>54</v>
      </c>
      <c r="K408" s="35"/>
    </row>
    <row r="409" spans="1:14" ht="33.75" customHeight="1">
      <c r="A409" s="7" t="s">
        <v>68</v>
      </c>
      <c r="B409" s="33" t="s">
        <v>69</v>
      </c>
      <c r="C409" s="33"/>
      <c r="D409" s="42" t="s">
        <v>230</v>
      </c>
      <c r="E409" s="64">
        <v>42.43</v>
      </c>
      <c r="F409" s="65" t="s">
        <v>54</v>
      </c>
      <c r="K409" s="35"/>
    </row>
    <row r="410" spans="1:14">
      <c r="A410" s="7" t="s">
        <v>68</v>
      </c>
      <c r="B410" s="33" t="s">
        <v>69</v>
      </c>
      <c r="C410" s="33"/>
      <c r="D410" s="42" t="s">
        <v>231</v>
      </c>
      <c r="E410" s="64">
        <v>14.57</v>
      </c>
      <c r="F410" s="65" t="s">
        <v>54</v>
      </c>
      <c r="K410" s="35"/>
    </row>
    <row r="411" spans="1:14">
      <c r="A411" s="7" t="s">
        <v>68</v>
      </c>
      <c r="B411" s="33" t="s">
        <v>69</v>
      </c>
      <c r="C411" s="33"/>
      <c r="D411" s="42" t="s">
        <v>232</v>
      </c>
      <c r="E411" s="64">
        <v>9.449999999999999</v>
      </c>
      <c r="F411" s="65" t="s">
        <v>54</v>
      </c>
      <c r="K411" s="35"/>
    </row>
    <row r="412" spans="1:14">
      <c r="A412" s="7" t="s">
        <v>68</v>
      </c>
      <c r="B412" s="33" t="s">
        <v>69</v>
      </c>
      <c r="C412" s="33"/>
      <c r="D412" s="42" t="s">
        <v>233</v>
      </c>
      <c r="E412" s="64">
        <v>9.789999999999999</v>
      </c>
      <c r="F412" s="65" t="s">
        <v>54</v>
      </c>
      <c r="K412" s="35"/>
    </row>
    <row r="413" spans="1:14" ht="22.5" customHeight="1">
      <c r="A413" s="7" t="s">
        <v>68</v>
      </c>
      <c r="B413" s="33" t="s">
        <v>69</v>
      </c>
      <c r="C413" s="33"/>
      <c r="D413" s="42" t="s">
        <v>85</v>
      </c>
      <c r="E413" s="64">
        <v>16.38</v>
      </c>
      <c r="F413" s="65" t="s">
        <v>54</v>
      </c>
      <c r="K413" s="35"/>
    </row>
    <row r="414" spans="1:14">
      <c r="A414" s="7" t="s">
        <v>68</v>
      </c>
      <c r="B414" s="33" t="s">
        <v>69</v>
      </c>
      <c r="C414" s="33"/>
      <c r="D414" s="42" t="s">
        <v>234</v>
      </c>
      <c r="E414" s="64">
        <v>13.54</v>
      </c>
      <c r="F414" s="65" t="s">
        <v>54</v>
      </c>
      <c r="K414" s="35"/>
    </row>
    <row r="415" spans="1:14">
      <c r="A415" s="7" t="s">
        <v>68</v>
      </c>
      <c r="B415" s="33" t="s">
        <v>69</v>
      </c>
      <c r="C415" s="33"/>
      <c r="D415" s="42" t="s">
        <v>235</v>
      </c>
      <c r="E415" s="64">
        <v>24.83</v>
      </c>
      <c r="F415" s="65" t="s">
        <v>54</v>
      </c>
      <c r="K415" s="35"/>
    </row>
    <row r="416" spans="1:14" ht="45" customHeight="1">
      <c r="A416" s="7" t="s">
        <v>68</v>
      </c>
      <c r="B416" s="33" t="s">
        <v>69</v>
      </c>
      <c r="C416" s="33"/>
      <c r="D416" s="42" t="s">
        <v>236</v>
      </c>
      <c r="E416" s="64">
        <v>1.97</v>
      </c>
      <c r="F416" s="65" t="s">
        <v>54</v>
      </c>
      <c r="K416" s="35"/>
    </row>
    <row r="417" spans="1:14">
      <c r="A417" s="7" t="s">
        <v>52</v>
      </c>
      <c r="B417" s="33"/>
      <c r="C417" s="33"/>
      <c r="D417" s="42" t="s">
        <v>89</v>
      </c>
      <c r="E417" s="66" t="s">
        <v>78</v>
      </c>
      <c r="H417" s="43">
        <v>170</v>
      </c>
      <c r="J417" s="44" t="s">
        <v>54</v>
      </c>
      <c r="K417" s="35"/>
    </row>
    <row r="418" spans="1:14">
      <c r="A418" s="7" t="s">
        <v>52</v>
      </c>
      <c r="B418" s="33"/>
      <c r="C418" s="33"/>
      <c r="D418" s="42" t="s">
        <v>140</v>
      </c>
      <c r="H418" s="43">
        <v>10</v>
      </c>
      <c r="J418" s="44" t="s">
        <v>54</v>
      </c>
      <c r="K418" s="35"/>
    </row>
    <row r="419" spans="1:14" hidden="1">
      <c r="A419" s="7" t="s">
        <v>57</v>
      </c>
    </row>
    <row r="420" spans="1:14">
      <c r="A420" s="7">
        <v>9</v>
      </c>
      <c r="B420" s="33" t="s">
        <v>343</v>
      </c>
      <c r="C420" s="33"/>
      <c r="D420" s="34" t="s">
        <v>344</v>
      </c>
      <c r="E420" s="35"/>
      <c r="F420" s="35"/>
      <c r="G420" s="36" t="s">
        <v>13</v>
      </c>
      <c r="H420" s="37">
        <v>170</v>
      </c>
      <c r="I420" s="37"/>
      <c r="J420" s="38"/>
      <c r="K420" s="39">
        <f>IF(AND(H420= "",I420= ""), 0, ROUND(ROUND(J420, 2) * ROUND(IF(I420="",H420,I420),  2), 2))</f>
        <v/>
      </c>
      <c r="L420" s="7" t="s">
        <v>328</v>
      </c>
      <c r="M420" s="7">
        <v>23729</v>
      </c>
      <c r="N420" s="40">
        <v>0.2</v>
      </c>
    </row>
    <row r="421" spans="1:14" hidden="1">
      <c r="A421" s="7" t="s">
        <v>47</v>
      </c>
    </row>
    <row r="422" spans="1:14" ht="33.75" customHeight="1">
      <c r="A422" s="7" t="s">
        <v>48</v>
      </c>
      <c r="B422" s="41"/>
      <c r="C422" s="41"/>
      <c r="D422" s="41" t="s">
        <v>143</v>
      </c>
      <c r="E422" s="41"/>
      <c r="F422" s="41"/>
      <c r="G422" s="41"/>
      <c r="H422" s="41"/>
      <c r="I422" s="41"/>
      <c r="J422" s="41"/>
      <c r="K422" s="41"/>
    </row>
    <row r="423" spans="1:14" ht="33.75" customHeight="1">
      <c r="A423" s="7" t="s">
        <v>52</v>
      </c>
      <c r="B423" s="33"/>
      <c r="C423" s="33"/>
      <c r="D423" s="42" t="s">
        <v>345</v>
      </c>
      <c r="H423" s="43">
        <v>170</v>
      </c>
      <c r="J423" s="44" t="s">
        <v>54</v>
      </c>
      <c r="K423" s="35"/>
    </row>
    <row r="424" spans="1:14" hidden="1">
      <c r="A424" s="7" t="s">
        <v>57</v>
      </c>
    </row>
    <row r="425" spans="1:14" hidden="1">
      <c r="A425" s="7" t="s">
        <v>190</v>
      </c>
    </row>
    <row r="426" spans="1:14">
      <c r="A426" s="7" t="s">
        <v>42</v>
      </c>
      <c r="B426" s="35"/>
      <c r="C426" s="35"/>
      <c r="K426" s="35"/>
    </row>
    <row r="427" spans="1:14">
      <c r="B427" s="35"/>
      <c r="C427" s="35"/>
      <c r="D427" s="45" t="s">
        <v>346</v>
      </c>
      <c r="E427" s="46"/>
      <c r="F427" s="46"/>
      <c r="G427" s="47" t="s">
        <v>347</v>
      </c>
      <c r="H427" s="47"/>
      <c r="I427" s="47"/>
      <c r="J427" s="47"/>
      <c r="K427" s="48"/>
    </row>
    <row r="428" spans="1:14">
      <c r="B428" s="35"/>
      <c r="C428" s="35"/>
      <c r="D428" s="49"/>
      <c r="E428" s="7"/>
      <c r="F428" s="7"/>
      <c r="G428" s="7"/>
      <c r="H428" s="7"/>
      <c r="I428" s="7"/>
      <c r="J428" s="7"/>
      <c r="K428" s="8"/>
    </row>
    <row r="429" spans="1:14">
      <c r="B429" s="35"/>
      <c r="C429" s="35"/>
      <c r="D429" s="50" t="s">
        <v>58</v>
      </c>
      <c r="E429" s="51"/>
      <c r="F429" s="51"/>
      <c r="G429" s="52">
        <f>SUMIF(L393:L426, IF(L392="","",L392), K393:K426)</f>
        <v/>
      </c>
      <c r="H429" s="52"/>
      <c r="I429" s="52"/>
      <c r="J429" s="52"/>
      <c r="K429" s="53"/>
    </row>
    <row r="430" spans="1:14" hidden="1">
      <c r="B430" s="35"/>
      <c r="C430" s="35"/>
      <c r="D430" s="54" t="s">
        <v>59</v>
      </c>
      <c r="E430" s="55"/>
      <c r="F430" s="55"/>
      <c r="G430" s="56">
        <f>ROUND(SUMIF(L393:L426, IF(L392="","",L392), K393:K426) * 0.2, 2)</f>
        <v/>
      </c>
      <c r="H430" s="56"/>
      <c r="I430" s="56"/>
      <c r="J430" s="56"/>
      <c r="K430" s="57"/>
    </row>
    <row r="431" spans="1:14" hidden="1">
      <c r="B431" s="35"/>
      <c r="C431" s="35"/>
      <c r="D431" s="50" t="s">
        <v>60</v>
      </c>
      <c r="E431" s="51"/>
      <c r="F431" s="51"/>
      <c r="G431" s="52">
        <f>SUM(G429:G430)</f>
        <v/>
      </c>
      <c r="H431" s="52"/>
      <c r="I431" s="52"/>
      <c r="J431" s="52"/>
      <c r="K431" s="53"/>
    </row>
    <row r="432" spans="1:14" ht="15.75" customHeight="1">
      <c r="A432" s="7">
        <v>3</v>
      </c>
      <c r="B432" s="30" t="s">
        <v>348</v>
      </c>
      <c r="C432" s="30"/>
      <c r="D432" s="31" t="s">
        <v>349</v>
      </c>
      <c r="E432" s="31"/>
      <c r="F432" s="31"/>
      <c r="G432" s="31"/>
      <c r="H432" s="31"/>
      <c r="I432" s="31"/>
      <c r="J432" s="31"/>
      <c r="K432" s="32"/>
      <c r="L432" s="7" t="s">
        <v>328</v>
      </c>
    </row>
    <row r="433" spans="1:14" hidden="1">
      <c r="A433" s="7" t="s">
        <v>329</v>
      </c>
    </row>
    <row r="434" spans="1:14" ht="24" customHeight="1">
      <c r="A434" s="7">
        <v>8</v>
      </c>
      <c r="B434" s="33" t="s">
        <v>350</v>
      </c>
      <c r="C434" s="33"/>
      <c r="D434" s="67" t="s">
        <v>331</v>
      </c>
      <c r="E434" s="67"/>
      <c r="F434" s="67"/>
      <c r="K434" s="68"/>
      <c r="L434" s="7" t="s">
        <v>328</v>
      </c>
    </row>
    <row r="435" spans="1:14">
      <c r="A435" s="7">
        <v>9</v>
      </c>
      <c r="B435" s="33" t="s">
        <v>351</v>
      </c>
      <c r="C435" s="33"/>
      <c r="D435" s="34" t="s">
        <v>333</v>
      </c>
      <c r="E435" s="35"/>
      <c r="F435" s="35"/>
      <c r="G435" s="36" t="s">
        <v>13</v>
      </c>
      <c r="H435" s="37">
        <v>-180</v>
      </c>
      <c r="I435" s="37"/>
      <c r="J435" s="38"/>
      <c r="K435" s="39">
        <f>IF(AND(H435= "",I435= ""), 0, ROUND(ROUND(J435, 2) * ROUND(IF(I435="",H435,I435),  2), 2))</f>
        <v/>
      </c>
      <c r="L435" s="7" t="s">
        <v>328</v>
      </c>
      <c r="M435" s="7">
        <v>33699</v>
      </c>
      <c r="N435" s="40">
        <v>0.2</v>
      </c>
    </row>
    <row r="436" spans="1:14">
      <c r="A436" s="7" t="s">
        <v>52</v>
      </c>
      <c r="B436" s="33"/>
      <c r="C436" s="33"/>
      <c r="D436" s="42" t="s">
        <v>334</v>
      </c>
      <c r="H436" s="43">
        <v>-180</v>
      </c>
      <c r="J436" s="44" t="s">
        <v>54</v>
      </c>
      <c r="K436" s="35"/>
    </row>
    <row r="437" spans="1:14" hidden="1">
      <c r="A437" s="7" t="s">
        <v>57</v>
      </c>
    </row>
    <row r="438" spans="1:14">
      <c r="A438" s="7">
        <v>9</v>
      </c>
      <c r="B438" s="33" t="s">
        <v>352</v>
      </c>
      <c r="C438" s="33"/>
      <c r="D438" s="34" t="s">
        <v>336</v>
      </c>
      <c r="E438" s="35"/>
      <c r="F438" s="35"/>
      <c r="G438" s="36" t="s">
        <v>13</v>
      </c>
      <c r="H438" s="37">
        <v>-170</v>
      </c>
      <c r="I438" s="37"/>
      <c r="J438" s="38"/>
      <c r="K438" s="39">
        <f>IF(AND(H438= "",I438= ""), 0, ROUND(ROUND(J438, 2) * ROUND(IF(I438="",H438,I438),  2), 2))</f>
        <v/>
      </c>
      <c r="L438" s="7" t="s">
        <v>328</v>
      </c>
      <c r="M438" s="7">
        <v>33699</v>
      </c>
      <c r="N438" s="40">
        <v>0.2</v>
      </c>
    </row>
    <row r="439" spans="1:14">
      <c r="A439" s="7" t="s">
        <v>52</v>
      </c>
      <c r="B439" s="33"/>
      <c r="C439" s="33"/>
      <c r="D439" s="42" t="s">
        <v>337</v>
      </c>
      <c r="H439" s="43">
        <v>-170</v>
      </c>
      <c r="J439" s="44" t="s">
        <v>54</v>
      </c>
      <c r="K439" s="35"/>
    </row>
    <row r="440" spans="1:14" hidden="1">
      <c r="A440" s="7" t="s">
        <v>57</v>
      </c>
    </row>
    <row r="441" spans="1:14" hidden="1">
      <c r="A441" s="7" t="s">
        <v>190</v>
      </c>
    </row>
    <row r="442" spans="1:14">
      <c r="A442" s="7">
        <v>8</v>
      </c>
      <c r="B442" s="33" t="s">
        <v>353</v>
      </c>
      <c r="C442" s="33"/>
      <c r="D442" s="67" t="s">
        <v>354</v>
      </c>
      <c r="E442" s="67"/>
      <c r="F442" s="67"/>
      <c r="K442" s="68"/>
      <c r="L442" s="7" t="s">
        <v>328</v>
      </c>
    </row>
    <row r="443" spans="1:14">
      <c r="A443" s="7">
        <v>9</v>
      </c>
      <c r="B443" s="33" t="s">
        <v>355</v>
      </c>
      <c r="C443" s="33"/>
      <c r="D443" s="34" t="s">
        <v>259</v>
      </c>
      <c r="E443" s="35"/>
      <c r="F443" s="35"/>
      <c r="G443" s="36" t="s">
        <v>146</v>
      </c>
      <c r="H443" s="37">
        <v>-135</v>
      </c>
      <c r="I443" s="37"/>
      <c r="J443" s="38"/>
      <c r="K443" s="39">
        <f>IF(AND(H443= "",I443= ""), 0, ROUND(ROUND(J443, 2) * ROUND(IF(I443="",H443,I443),  2), 2))</f>
        <v/>
      </c>
      <c r="L443" s="7" t="s">
        <v>328</v>
      </c>
      <c r="M443" s="7">
        <v>33699</v>
      </c>
      <c r="N443" s="40">
        <v>0.2</v>
      </c>
    </row>
    <row r="444" spans="1:14">
      <c r="A444" s="7" t="s">
        <v>52</v>
      </c>
      <c r="B444" s="33"/>
      <c r="C444" s="33"/>
      <c r="D444" s="42" t="s">
        <v>356</v>
      </c>
      <c r="H444" s="43">
        <v>-135</v>
      </c>
      <c r="J444" s="44" t="s">
        <v>149</v>
      </c>
      <c r="K444" s="35"/>
    </row>
    <row r="445" spans="1:14" hidden="1">
      <c r="A445" s="7" t="s">
        <v>57</v>
      </c>
    </row>
    <row r="446" spans="1:14">
      <c r="A446" s="7">
        <v>9</v>
      </c>
      <c r="B446" s="33" t="s">
        <v>357</v>
      </c>
      <c r="C446" s="33"/>
      <c r="D446" s="34" t="s">
        <v>272</v>
      </c>
      <c r="E446" s="35"/>
      <c r="F446" s="35"/>
      <c r="G446" s="36" t="s">
        <v>146</v>
      </c>
      <c r="H446" s="37">
        <v>-135</v>
      </c>
      <c r="I446" s="37"/>
      <c r="J446" s="38"/>
      <c r="K446" s="39">
        <f>IF(AND(H446= "",I446= ""), 0, ROUND(ROUND(J446, 2) * ROUND(IF(I446="",H446,I446),  2), 2))</f>
        <v/>
      </c>
      <c r="L446" s="7" t="s">
        <v>328</v>
      </c>
      <c r="M446" s="7">
        <v>33699</v>
      </c>
      <c r="N446" s="40">
        <v>0.2</v>
      </c>
    </row>
    <row r="447" spans="1:14">
      <c r="A447" s="7" t="s">
        <v>52</v>
      </c>
      <c r="B447" s="33"/>
      <c r="C447" s="33"/>
      <c r="D447" s="42" t="s">
        <v>358</v>
      </c>
      <c r="H447" s="43">
        <v>-135</v>
      </c>
      <c r="J447" s="44" t="s">
        <v>149</v>
      </c>
      <c r="K447" s="35"/>
    </row>
    <row r="448" spans="1:14" hidden="1">
      <c r="A448" s="7" t="s">
        <v>57</v>
      </c>
    </row>
    <row r="449" spans="1:14" hidden="1">
      <c r="A449" s="7" t="s">
        <v>190</v>
      </c>
    </row>
    <row r="450" spans="1:14">
      <c r="A450" s="7">
        <v>8</v>
      </c>
      <c r="B450" s="33" t="s">
        <v>359</v>
      </c>
      <c r="C450" s="33"/>
      <c r="D450" s="67" t="s">
        <v>360</v>
      </c>
      <c r="E450" s="67"/>
      <c r="F450" s="67"/>
      <c r="K450" s="68"/>
      <c r="L450" s="7" t="s">
        <v>328</v>
      </c>
    </row>
    <row r="451" spans="1:14">
      <c r="A451" s="7">
        <v>9</v>
      </c>
      <c r="B451" s="33" t="s">
        <v>361</v>
      </c>
      <c r="C451" s="33"/>
      <c r="D451" s="34" t="s">
        <v>362</v>
      </c>
      <c r="E451" s="35"/>
      <c r="F451" s="35"/>
      <c r="G451" s="36" t="s">
        <v>13</v>
      </c>
      <c r="H451" s="37">
        <v>170</v>
      </c>
      <c r="I451" s="37"/>
      <c r="J451" s="38"/>
      <c r="K451" s="39">
        <f>IF(AND(H451= "",I451= ""), 0, ROUND(ROUND(J451, 2) * ROUND(IF(I451="",H451,I451),  2), 2))</f>
        <v/>
      </c>
      <c r="L451" s="7" t="s">
        <v>328</v>
      </c>
      <c r="M451" s="7">
        <v>33699</v>
      </c>
      <c r="N451" s="40">
        <v>0.2</v>
      </c>
    </row>
    <row r="452" spans="1:14" hidden="1">
      <c r="A452" s="7" t="s">
        <v>47</v>
      </c>
    </row>
    <row r="453" spans="1:14" ht="45" customHeight="1">
      <c r="A453" s="7" t="s">
        <v>48</v>
      </c>
      <c r="B453" s="41"/>
      <c r="C453" s="41"/>
      <c r="D453" s="41" t="s">
        <v>342</v>
      </c>
      <c r="E453" s="41"/>
      <c r="F453" s="41"/>
      <c r="G453" s="41"/>
      <c r="H453" s="41"/>
      <c r="I453" s="41"/>
      <c r="J453" s="41"/>
      <c r="K453" s="41"/>
    </row>
    <row r="454" spans="1:14">
      <c r="A454" s="7" t="s">
        <v>50</v>
      </c>
      <c r="B454" s="33"/>
      <c r="C454" s="33"/>
      <c r="D454" s="42" t="s">
        <v>51</v>
      </c>
      <c r="K454" s="35"/>
    </row>
    <row r="455" spans="1:14">
      <c r="A455" s="7" t="s">
        <v>68</v>
      </c>
      <c r="B455" s="33" t="s">
        <v>69</v>
      </c>
      <c r="C455" s="33"/>
      <c r="D455" s="42" t="s">
        <v>229</v>
      </c>
      <c r="E455" s="64">
        <v>33.32</v>
      </c>
      <c r="F455" s="65" t="s">
        <v>54</v>
      </c>
      <c r="K455" s="35"/>
    </row>
    <row r="456" spans="1:14" ht="33.75" customHeight="1">
      <c r="A456" s="7" t="s">
        <v>68</v>
      </c>
      <c r="B456" s="33" t="s">
        <v>69</v>
      </c>
      <c r="C456" s="33"/>
      <c r="D456" s="42" t="s">
        <v>230</v>
      </c>
      <c r="E456" s="64">
        <v>42.43</v>
      </c>
      <c r="F456" s="65" t="s">
        <v>54</v>
      </c>
      <c r="K456" s="35"/>
    </row>
    <row r="457" spans="1:14">
      <c r="A457" s="7" t="s">
        <v>68</v>
      </c>
      <c r="B457" s="33" t="s">
        <v>69</v>
      </c>
      <c r="C457" s="33"/>
      <c r="D457" s="42" t="s">
        <v>231</v>
      </c>
      <c r="E457" s="64">
        <v>14.57</v>
      </c>
      <c r="F457" s="65" t="s">
        <v>54</v>
      </c>
      <c r="K457" s="35"/>
    </row>
    <row r="458" spans="1:14">
      <c r="A458" s="7" t="s">
        <v>68</v>
      </c>
      <c r="B458" s="33" t="s">
        <v>69</v>
      </c>
      <c r="C458" s="33"/>
      <c r="D458" s="42" t="s">
        <v>232</v>
      </c>
      <c r="E458" s="64">
        <v>9.449999999999999</v>
      </c>
      <c r="F458" s="65" t="s">
        <v>54</v>
      </c>
      <c r="K458" s="35"/>
    </row>
    <row r="459" spans="1:14">
      <c r="A459" s="7" t="s">
        <v>68</v>
      </c>
      <c r="B459" s="33" t="s">
        <v>69</v>
      </c>
      <c r="C459" s="33"/>
      <c r="D459" s="42" t="s">
        <v>233</v>
      </c>
      <c r="E459" s="64">
        <v>9.789999999999999</v>
      </c>
      <c r="F459" s="65" t="s">
        <v>54</v>
      </c>
      <c r="K459" s="35"/>
    </row>
    <row r="460" spans="1:14" ht="22.5" customHeight="1">
      <c r="A460" s="7" t="s">
        <v>68</v>
      </c>
      <c r="B460" s="33" t="s">
        <v>69</v>
      </c>
      <c r="C460" s="33"/>
      <c r="D460" s="42" t="s">
        <v>85</v>
      </c>
      <c r="E460" s="64">
        <v>16.38</v>
      </c>
      <c r="F460" s="65" t="s">
        <v>54</v>
      </c>
      <c r="K460" s="35"/>
    </row>
    <row r="461" spans="1:14">
      <c r="A461" s="7" t="s">
        <v>68</v>
      </c>
      <c r="B461" s="33" t="s">
        <v>69</v>
      </c>
      <c r="C461" s="33"/>
      <c r="D461" s="42" t="s">
        <v>234</v>
      </c>
      <c r="E461" s="64">
        <v>13.54</v>
      </c>
      <c r="F461" s="65" t="s">
        <v>54</v>
      </c>
      <c r="K461" s="35"/>
    </row>
    <row r="462" spans="1:14">
      <c r="A462" s="7" t="s">
        <v>68</v>
      </c>
      <c r="B462" s="33" t="s">
        <v>69</v>
      </c>
      <c r="C462" s="33"/>
      <c r="D462" s="42" t="s">
        <v>235</v>
      </c>
      <c r="E462" s="64">
        <v>24.83</v>
      </c>
      <c r="F462" s="65" t="s">
        <v>54</v>
      </c>
      <c r="K462" s="35"/>
    </row>
    <row r="463" spans="1:14" ht="45" customHeight="1">
      <c r="A463" s="7" t="s">
        <v>68</v>
      </c>
      <c r="B463" s="33" t="s">
        <v>69</v>
      </c>
      <c r="C463" s="33"/>
      <c r="D463" s="42" t="s">
        <v>236</v>
      </c>
      <c r="E463" s="64">
        <v>1.97</v>
      </c>
      <c r="F463" s="65" t="s">
        <v>54</v>
      </c>
      <c r="K463" s="35"/>
    </row>
    <row r="464" spans="1:14">
      <c r="A464" s="7" t="s">
        <v>52</v>
      </c>
      <c r="B464" s="33"/>
      <c r="C464" s="33"/>
      <c r="D464" s="42" t="s">
        <v>89</v>
      </c>
      <c r="E464" s="66" t="s">
        <v>78</v>
      </c>
      <c r="H464" s="43">
        <v>170</v>
      </c>
      <c r="J464" s="44" t="s">
        <v>54</v>
      </c>
      <c r="K464" s="35"/>
    </row>
    <row r="465" spans="1:14" hidden="1">
      <c r="A465" s="7" t="s">
        <v>57</v>
      </c>
    </row>
    <row r="466" spans="1:14">
      <c r="A466" s="7">
        <v>9</v>
      </c>
      <c r="B466" s="33" t="s">
        <v>363</v>
      </c>
      <c r="C466" s="33"/>
      <c r="D466" s="34" t="s">
        <v>364</v>
      </c>
      <c r="E466" s="35"/>
      <c r="F466" s="35"/>
      <c r="G466" s="36" t="s">
        <v>13</v>
      </c>
      <c r="H466" s="37">
        <v>170</v>
      </c>
      <c r="I466" s="37"/>
      <c r="J466" s="38"/>
      <c r="K466" s="39">
        <f>IF(AND(H466= "",I466= ""), 0, ROUND(ROUND(J466, 2) * ROUND(IF(I466="",H466,I466),  2), 2))</f>
        <v/>
      </c>
      <c r="L466" s="7" t="s">
        <v>328</v>
      </c>
      <c r="M466" s="7">
        <v>33699</v>
      </c>
      <c r="N466" s="40">
        <v>0.2</v>
      </c>
    </row>
    <row r="467" spans="1:14" hidden="1">
      <c r="A467" s="7" t="s">
        <v>47</v>
      </c>
    </row>
    <row r="468" spans="1:14" ht="33.75" customHeight="1">
      <c r="A468" s="7" t="s">
        <v>48</v>
      </c>
      <c r="B468" s="41"/>
      <c r="C468" s="41"/>
      <c r="D468" s="41" t="s">
        <v>143</v>
      </c>
      <c r="E468" s="41"/>
      <c r="F468" s="41"/>
      <c r="G468" s="41"/>
      <c r="H468" s="41"/>
      <c r="I468" s="41"/>
      <c r="J468" s="41"/>
      <c r="K468" s="41"/>
    </row>
    <row r="469" spans="1:14" ht="22.5" customHeight="1">
      <c r="A469" s="7" t="s">
        <v>52</v>
      </c>
      <c r="B469" s="33"/>
      <c r="C469" s="33"/>
      <c r="D469" s="42" t="s">
        <v>365</v>
      </c>
      <c r="H469" s="43">
        <v>170</v>
      </c>
      <c r="J469" s="44" t="s">
        <v>54</v>
      </c>
      <c r="K469" s="35"/>
    </row>
    <row r="470" spans="1:14" hidden="1">
      <c r="A470" s="7" t="s">
        <v>57</v>
      </c>
    </row>
    <row r="471" spans="1:14" ht="22.5" customHeight="1">
      <c r="A471" s="7">
        <v>9</v>
      </c>
      <c r="B471" s="33" t="s">
        <v>366</v>
      </c>
      <c r="C471" s="33"/>
      <c r="D471" s="34" t="s">
        <v>367</v>
      </c>
      <c r="E471" s="35"/>
      <c r="F471" s="35"/>
      <c r="G471" s="36" t="s">
        <v>146</v>
      </c>
      <c r="H471" s="37">
        <v>135</v>
      </c>
      <c r="I471" s="37"/>
      <c r="J471" s="38"/>
      <c r="K471" s="39">
        <f>IF(AND(H471= "",I471= ""), 0, ROUND(ROUND(J471, 2) * ROUND(IF(I471="",H471,I471),  2), 2))</f>
        <v/>
      </c>
      <c r="L471" s="7" t="s">
        <v>328</v>
      </c>
      <c r="M471" s="7">
        <v>33699</v>
      </c>
      <c r="N471" s="40">
        <v>0.2</v>
      </c>
    </row>
    <row r="472" spans="1:14" hidden="1">
      <c r="A472" s="7" t="s">
        <v>47</v>
      </c>
    </row>
    <row r="473" spans="1:14" ht="45" customHeight="1">
      <c r="A473" s="7" t="s">
        <v>48</v>
      </c>
      <c r="B473" s="41"/>
      <c r="C473" s="41"/>
      <c r="D473" s="41" t="s">
        <v>260</v>
      </c>
      <c r="E473" s="41"/>
      <c r="F473" s="41"/>
      <c r="G473" s="41"/>
      <c r="H473" s="41"/>
      <c r="I473" s="41"/>
      <c r="J473" s="41"/>
      <c r="K473" s="41"/>
    </row>
    <row r="474" spans="1:14">
      <c r="A474" s="7" t="s">
        <v>50</v>
      </c>
      <c r="B474" s="33"/>
      <c r="C474" s="33"/>
      <c r="D474" s="42" t="s">
        <v>51</v>
      </c>
      <c r="K474" s="35"/>
    </row>
    <row r="475" spans="1:14">
      <c r="A475" s="7" t="s">
        <v>68</v>
      </c>
      <c r="B475" s="33" t="s">
        <v>69</v>
      </c>
      <c r="C475" s="33"/>
      <c r="D475" s="42" t="s">
        <v>261</v>
      </c>
      <c r="E475" s="64">
        <v>23.12</v>
      </c>
      <c r="F475" s="65" t="s">
        <v>149</v>
      </c>
      <c r="K475" s="35"/>
    </row>
    <row r="476" spans="1:14" ht="22.5" customHeight="1">
      <c r="A476" s="7" t="s">
        <v>68</v>
      </c>
      <c r="B476" s="33" t="s">
        <v>69</v>
      </c>
      <c r="C476" s="33"/>
      <c r="D476" s="42" t="s">
        <v>262</v>
      </c>
      <c r="E476" s="64">
        <v>31.47</v>
      </c>
      <c r="F476" s="65" t="s">
        <v>149</v>
      </c>
      <c r="K476" s="35"/>
    </row>
    <row r="477" spans="1:14">
      <c r="A477" s="7" t="s">
        <v>68</v>
      </c>
      <c r="B477" s="33" t="s">
        <v>69</v>
      </c>
      <c r="C477" s="33"/>
      <c r="D477" s="42" t="s">
        <v>263</v>
      </c>
      <c r="E477" s="64">
        <v>5.8</v>
      </c>
      <c r="F477" s="65" t="s">
        <v>149</v>
      </c>
      <c r="K477" s="35"/>
    </row>
    <row r="478" spans="1:14">
      <c r="A478" s="7" t="s">
        <v>68</v>
      </c>
      <c r="B478" s="33" t="s">
        <v>69</v>
      </c>
      <c r="C478" s="33"/>
      <c r="D478" s="42" t="s">
        <v>264</v>
      </c>
      <c r="E478" s="64">
        <v>10.7</v>
      </c>
      <c r="F478" s="65" t="s">
        <v>149</v>
      </c>
      <c r="K478" s="35"/>
    </row>
    <row r="479" spans="1:14">
      <c r="A479" s="7" t="s">
        <v>68</v>
      </c>
      <c r="B479" s="33" t="s">
        <v>69</v>
      </c>
      <c r="C479" s="33"/>
      <c r="D479" s="42" t="s">
        <v>265</v>
      </c>
      <c r="E479" s="64">
        <v>12.06</v>
      </c>
      <c r="F479" s="65" t="s">
        <v>149</v>
      </c>
      <c r="K479" s="35"/>
    </row>
    <row r="480" spans="1:14">
      <c r="A480" s="7" t="s">
        <v>68</v>
      </c>
      <c r="B480" s="33" t="s">
        <v>69</v>
      </c>
      <c r="C480" s="33"/>
      <c r="D480" s="42" t="s">
        <v>266</v>
      </c>
      <c r="E480" s="64">
        <v>15.36</v>
      </c>
      <c r="F480" s="65" t="s">
        <v>149</v>
      </c>
      <c r="K480" s="35"/>
    </row>
    <row r="481" spans="1:14">
      <c r="A481" s="7" t="s">
        <v>68</v>
      </c>
      <c r="B481" s="33" t="s">
        <v>69</v>
      </c>
      <c r="C481" s="33"/>
      <c r="D481" s="42" t="s">
        <v>267</v>
      </c>
      <c r="E481" s="64">
        <v>15</v>
      </c>
      <c r="F481" s="65" t="s">
        <v>149</v>
      </c>
      <c r="K481" s="35"/>
    </row>
    <row r="482" spans="1:14">
      <c r="A482" s="7" t="s">
        <v>68</v>
      </c>
      <c r="B482" s="33" t="s">
        <v>69</v>
      </c>
      <c r="C482" s="33"/>
      <c r="D482" s="42" t="s">
        <v>368</v>
      </c>
      <c r="E482" s="64">
        <v>20.82</v>
      </c>
      <c r="F482" s="65" t="s">
        <v>149</v>
      </c>
      <c r="K482" s="35"/>
    </row>
    <row r="483" spans="1:14">
      <c r="A483" s="7" t="s">
        <v>52</v>
      </c>
      <c r="B483" s="33"/>
      <c r="C483" s="33"/>
      <c r="D483" s="42" t="s">
        <v>89</v>
      </c>
      <c r="E483" s="66" t="s">
        <v>78</v>
      </c>
      <c r="H483" s="43">
        <v>135</v>
      </c>
      <c r="J483" s="44" t="s">
        <v>149</v>
      </c>
      <c r="K483" s="35"/>
    </row>
    <row r="484" spans="1:14" hidden="1">
      <c r="A484" s="7" t="s">
        <v>57</v>
      </c>
    </row>
    <row r="485" spans="1:14">
      <c r="A485" s="7">
        <v>9</v>
      </c>
      <c r="B485" s="33" t="s">
        <v>369</v>
      </c>
      <c r="C485" s="33"/>
      <c r="D485" s="34" t="s">
        <v>370</v>
      </c>
      <c r="E485" s="35"/>
      <c r="F485" s="35"/>
      <c r="G485" s="36" t="s">
        <v>14</v>
      </c>
      <c r="H485" s="58">
        <v>1</v>
      </c>
      <c r="I485" s="58"/>
      <c r="J485" s="38"/>
      <c r="K485" s="39">
        <f>IF(AND(H485= "",I485= ""), 0, ROUND(ROUND(J485, 2) * ROUND(IF(I485="",H485,I485),  0), 2))</f>
        <v/>
      </c>
      <c r="L485" s="7" t="s">
        <v>328</v>
      </c>
      <c r="M485" s="7">
        <v>33699</v>
      </c>
      <c r="N485" s="40">
        <v>0.2</v>
      </c>
    </row>
    <row r="486" spans="1:14" hidden="1">
      <c r="A486" s="7" t="s">
        <v>47</v>
      </c>
    </row>
    <row r="487" spans="1:14" ht="33.75" customHeight="1">
      <c r="A487" s="7" t="s">
        <v>48</v>
      </c>
      <c r="B487" s="41"/>
      <c r="C487" s="41"/>
      <c r="D487" s="41" t="s">
        <v>371</v>
      </c>
      <c r="E487" s="41"/>
      <c r="F487" s="41"/>
      <c r="G487" s="41"/>
      <c r="H487" s="41"/>
      <c r="I487" s="41"/>
      <c r="J487" s="41"/>
      <c r="K487" s="41"/>
    </row>
    <row r="488" spans="1:14">
      <c r="A488" s="7" t="s">
        <v>52</v>
      </c>
      <c r="B488" s="33"/>
      <c r="C488" s="33"/>
      <c r="D488" s="42" t="s">
        <v>245</v>
      </c>
      <c r="H488" s="62">
        <v>1</v>
      </c>
      <c r="J488" s="63" t="s">
        <v>71</v>
      </c>
      <c r="K488" s="35"/>
    </row>
    <row r="489" spans="1:14" hidden="1">
      <c r="A489" s="7" t="s">
        <v>57</v>
      </c>
    </row>
    <row r="490" spans="1:14" hidden="1">
      <c r="A490" s="7" t="s">
        <v>190</v>
      </c>
    </row>
    <row r="491" spans="1:14">
      <c r="A491" s="7" t="s">
        <v>42</v>
      </c>
      <c r="B491" s="35"/>
      <c r="C491" s="35"/>
      <c r="K491" s="35"/>
    </row>
    <row r="492" spans="1:14">
      <c r="B492" s="35"/>
      <c r="C492" s="35"/>
      <c r="D492" s="45" t="s">
        <v>372</v>
      </c>
      <c r="E492" s="46"/>
      <c r="F492" s="46"/>
      <c r="G492" s="47" t="s">
        <v>347</v>
      </c>
      <c r="H492" s="47"/>
      <c r="I492" s="47"/>
      <c r="J492" s="47"/>
      <c r="K492" s="48"/>
    </row>
    <row r="493" spans="1:14">
      <c r="B493" s="35"/>
      <c r="C493" s="35"/>
      <c r="D493" s="49"/>
      <c r="E493" s="7"/>
      <c r="F493" s="7"/>
      <c r="G493" s="7"/>
      <c r="H493" s="7"/>
      <c r="I493" s="7"/>
      <c r="J493" s="7"/>
      <c r="K493" s="8"/>
    </row>
    <row r="494" spans="1:14">
      <c r="B494" s="35"/>
      <c r="C494" s="35"/>
      <c r="D494" s="50" t="s">
        <v>58</v>
      </c>
      <c r="E494" s="51"/>
      <c r="F494" s="51"/>
      <c r="G494" s="52">
        <f>SUMIF(L433:L491, IF(L432="","",L432), K433:K491)</f>
        <v/>
      </c>
      <c r="H494" s="52"/>
      <c r="I494" s="52"/>
      <c r="J494" s="52"/>
      <c r="K494" s="53"/>
    </row>
    <row r="495" spans="1:14" hidden="1">
      <c r="B495" s="35"/>
      <c r="C495" s="35"/>
      <c r="D495" s="54" t="s">
        <v>59</v>
      </c>
      <c r="E495" s="55"/>
      <c r="F495" s="55"/>
      <c r="G495" s="56">
        <f>ROUND(SUMIF(L433:L491, IF(L432="","",L432), K433:K491) * 0.2, 2)</f>
        <v/>
      </c>
      <c r="H495" s="56"/>
      <c r="I495" s="56"/>
      <c r="J495" s="56"/>
      <c r="K495" s="57"/>
    </row>
    <row r="496" spans="1:14" hidden="1">
      <c r="B496" s="35"/>
      <c r="C496" s="35"/>
      <c r="D496" s="50" t="s">
        <v>60</v>
      </c>
      <c r="E496" s="51"/>
      <c r="F496" s="51"/>
      <c r="G496" s="52">
        <f>SUM(G494:G495)</f>
        <v/>
      </c>
      <c r="H496" s="52"/>
      <c r="I496" s="52"/>
      <c r="J496" s="52"/>
      <c r="K496" s="53"/>
    </row>
    <row r="497" spans="1:11" ht="31.5" customHeight="1">
      <c r="B497" s="3"/>
      <c r="C497" s="3"/>
      <c r="D497" s="70" t="s">
        <v>373</v>
      </c>
      <c r="E497" s="70"/>
      <c r="F497" s="70"/>
      <c r="G497" s="70"/>
      <c r="H497" s="70"/>
      <c r="I497" s="70"/>
      <c r="J497" s="70"/>
      <c r="K497" s="70"/>
    </row>
    <row r="499" spans="1:11">
      <c r="D499" s="71" t="s">
        <v>374</v>
      </c>
      <c r="E499" s="71"/>
      <c r="F499" s="71"/>
      <c r="G499" s="71"/>
      <c r="H499" s="71"/>
      <c r="I499" s="71"/>
      <c r="J499" s="71"/>
      <c r="K499" s="71"/>
    </row>
    <row r="500" spans="1:11">
      <c r="D500" s="72" t="s">
        <v>375</v>
      </c>
      <c r="E500" s="73"/>
      <c r="F500" s="73"/>
      <c r="G500" s="74">
        <f>SUMIF(L8:L8, "", K8:K8)</f>
        <v/>
      </c>
      <c r="H500" s="74"/>
      <c r="I500" s="74"/>
      <c r="J500" s="74"/>
      <c r="K500" s="74"/>
    </row>
    <row r="501" spans="1:11">
      <c r="D501" s="72" t="s">
        <v>376</v>
      </c>
      <c r="E501" s="73"/>
      <c r="F501" s="73"/>
      <c r="G501" s="74">
        <f>SUMIF(L23:L43, "", K23:K43)</f>
        <v/>
      </c>
      <c r="H501" s="74"/>
      <c r="I501" s="74"/>
      <c r="J501" s="74"/>
      <c r="K501" s="74"/>
    </row>
    <row r="502" spans="1:11">
      <c r="D502" s="72" t="s">
        <v>377</v>
      </c>
      <c r="E502" s="73"/>
      <c r="F502" s="73"/>
      <c r="G502" s="74">
        <f>SUMIF(L66:L121, "", K66:K121)</f>
        <v/>
      </c>
      <c r="H502" s="74"/>
      <c r="I502" s="74"/>
      <c r="J502" s="74"/>
      <c r="K502" s="74"/>
    </row>
    <row r="503" spans="1:11">
      <c r="D503" s="72" t="s">
        <v>378</v>
      </c>
      <c r="E503" s="73"/>
      <c r="F503" s="73"/>
      <c r="G503" s="74">
        <f>SUMIF(L178:L226, "", K178:K226)</f>
        <v/>
      </c>
      <c r="H503" s="74"/>
      <c r="I503" s="74"/>
      <c r="J503" s="74"/>
      <c r="K503" s="74"/>
    </row>
    <row r="504" spans="1:11">
      <c r="D504" s="72" t="s">
        <v>379</v>
      </c>
      <c r="E504" s="73"/>
      <c r="F504" s="73"/>
      <c r="G504" s="74">
        <f>SUMIF(L242:L258, "", K242:K258)</f>
        <v/>
      </c>
      <c r="H504" s="74"/>
      <c r="I504" s="74"/>
      <c r="J504" s="74"/>
      <c r="K504" s="74"/>
    </row>
    <row r="505" spans="1:11">
      <c r="D505" s="72" t="s">
        <v>380</v>
      </c>
      <c r="E505" s="73"/>
      <c r="F505" s="73"/>
      <c r="G505" s="74">
        <f>SUMIF(L272:L374, "", K272:K374)</f>
        <v/>
      </c>
      <c r="H505" s="74"/>
      <c r="I505" s="74"/>
      <c r="J505" s="74"/>
      <c r="K505" s="74"/>
    </row>
    <row r="506" spans="1:11">
      <c r="D506" s="72" t="s">
        <v>381</v>
      </c>
      <c r="E506" s="73"/>
      <c r="F506" s="73"/>
      <c r="G506" s="74">
        <f>"[Non totalisé] "&amp;(SUMIF(A395:A420, "9", K395:K420))&amp;IF(IF(ISNUMBER(FIND(MID(FIXED(1000+1/2),6,1),""&amp;(SUMIF(A395:A420, "9", K395:K420)))),FIND(MID(FIXED(1000+1/2),6,1),""&amp;(SUMIF(A395:A420, "9", K395:K420))),0)=0,MID(FIXED(1000+1/2),6,1),"")&amp;REPT("0",MAX(0,2-IF(ISNUMBER(FIND(MID(FIXED(1000+1/2),6,1),""&amp;(SUMIF(A395:A420, "9", K395:K420)))),LEN((SUMIF(A395:A420, "9", K395:K420)))-IF(ISNUMBER(FIND(MID(FIXED(1000+1/2),6,1),""&amp;(SUMIF(A395:A420, "9", K395:K420)))),FIND(MID(FIXED(1000+1/2),6,1),""&amp;(SUMIF(A395:A420, "9", K395:K420))),0),0)))&amp;" €"</f>
        <v/>
      </c>
      <c r="H506" s="74"/>
      <c r="I506" s="74"/>
      <c r="J506" s="74"/>
      <c r="K506" s="74"/>
    </row>
    <row r="507" spans="1:11">
      <c r="D507" s="72" t="s">
        <v>382</v>
      </c>
      <c r="E507" s="73"/>
      <c r="F507" s="73"/>
      <c r="G507" s="74">
        <f>"[Non totalisé] "&amp;(SUMIF(A435:A485, "9", K435:K485))&amp;IF(IF(ISNUMBER(FIND(MID(FIXED(1000+1/2),6,1),""&amp;(SUMIF(A435:A485, "9", K435:K485)))),FIND(MID(FIXED(1000+1/2),6,1),""&amp;(SUMIF(A435:A485, "9", K435:K485))),0)=0,MID(FIXED(1000+1/2),6,1),"")&amp;REPT("0",MAX(0,2-IF(ISNUMBER(FIND(MID(FIXED(1000+1/2),6,1),""&amp;(SUMIF(A435:A485, "9", K435:K485)))),LEN((SUMIF(A435:A485, "9", K435:K485)))-IF(ISNUMBER(FIND(MID(FIXED(1000+1/2),6,1),""&amp;(SUMIF(A435:A485, "9", K435:K485)))),FIND(MID(FIXED(1000+1/2),6,1),""&amp;(SUMIF(A435:A485, "9", K435:K485))),0),0)))&amp;" €"</f>
        <v/>
      </c>
      <c r="H507" s="74"/>
      <c r="I507" s="74"/>
      <c r="J507" s="74"/>
      <c r="K507" s="74"/>
    </row>
    <row r="508" spans="1:11">
      <c r="D508" s="75" t="s">
        <v>383</v>
      </c>
      <c r="E508" s="76"/>
      <c r="F508" s="76"/>
      <c r="G508" s="77"/>
      <c r="H508" s="77"/>
      <c r="I508" s="77"/>
      <c r="J508" s="77"/>
      <c r="K508" s="78"/>
    </row>
    <row r="509" spans="1:11">
      <c r="D509" s="79"/>
      <c r="E509" s="3"/>
      <c r="F509" s="3"/>
      <c r="G509" s="3"/>
      <c r="H509" s="3"/>
      <c r="I509" s="3"/>
      <c r="J509" s="3"/>
      <c r="K509" s="80"/>
    </row>
    <row r="510" spans="1:11">
      <c r="A510" s="69"/>
      <c r="D510" s="81" t="s">
        <v>58</v>
      </c>
      <c r="E510" s="7"/>
      <c r="F510" s="7"/>
      <c r="G510" s="82">
        <f>SUMIF(L5:L497, IF(L4="","",L4), K5:K497)</f>
        <v/>
      </c>
      <c r="H510" s="83"/>
      <c r="I510" s="83"/>
      <c r="J510" s="83"/>
      <c r="K510" s="84"/>
    </row>
    <row r="511" spans="1:11">
      <c r="A511" s="69"/>
      <c r="D511" s="81" t="s">
        <v>59</v>
      </c>
      <c r="E511" s="7"/>
      <c r="F511" s="7"/>
      <c r="G511" s="82">
        <f>ROUND(SUMIF(L5:L497, IF(L4="","",L4), K5:K497) * 0.2, 2)</f>
        <v/>
      </c>
      <c r="H511" s="83"/>
      <c r="I511" s="83"/>
      <c r="J511" s="83"/>
      <c r="K511" s="84"/>
    </row>
    <row r="512" spans="1:11">
      <c r="D512" s="85" t="s">
        <v>60</v>
      </c>
      <c r="E512" s="86"/>
      <c r="F512" s="86"/>
      <c r="G512" s="87">
        <f>SUM(G510:G511)</f>
        <v/>
      </c>
      <c r="H512" s="88"/>
      <c r="I512" s="88"/>
      <c r="J512" s="88"/>
      <c r="K512" s="89"/>
    </row>
    <row r="513" spans="1:14">
      <c r="D513" s="90"/>
      <c r="E513" s="7"/>
      <c r="F513" s="7"/>
      <c r="G513" s="7"/>
      <c r="H513" s="7"/>
      <c r="I513" s="7"/>
      <c r="J513" s="7"/>
      <c r="K513" s="7"/>
    </row>
    <row r="514" spans="1:14">
      <c r="D514" s="91" t="s">
        <v>384</v>
      </c>
      <c r="E514" s="91"/>
      <c r="F514" s="91"/>
      <c r="G514" s="91"/>
      <c r="H514" s="91"/>
      <c r="I514" s="91"/>
      <c r="J514" s="91"/>
      <c r="K514" s="91"/>
    </row>
    <row r="515" spans="1:14">
      <c r="D515" s="92">
        <f>IF('Paramètres'!AA2&lt;&gt;"",'Paramètres'!AA2,"")</f>
        <v/>
      </c>
      <c r="E515" s="92"/>
      <c r="F515" s="92"/>
      <c r="G515" s="92"/>
      <c r="H515" s="92"/>
      <c r="I515" s="92"/>
      <c r="J515" s="92"/>
      <c r="K515" s="92"/>
    </row>
    <row r="516" spans="1:14">
      <c r="D516" s="92"/>
      <c r="E516" s="92"/>
      <c r="F516" s="92"/>
      <c r="G516" s="92"/>
      <c r="H516" s="92"/>
      <c r="I516" s="92"/>
      <c r="J516" s="92"/>
      <c r="K516" s="92"/>
    </row>
    <row r="518" spans="1:14">
      <c r="D518" s="71" t="s">
        <v>385</v>
      </c>
      <c r="E518" s="71"/>
      <c r="F518" s="71"/>
      <c r="G518" s="71"/>
      <c r="H518" s="71"/>
      <c r="I518" s="71"/>
      <c r="J518" s="71"/>
      <c r="K518" s="71"/>
    </row>
    <row r="519" spans="1:14">
      <c r="D519" s="91" t="s">
        <v>386</v>
      </c>
      <c r="E519" s="91"/>
      <c r="F519" s="91"/>
      <c r="M519" s="7">
        <v>2</v>
      </c>
    </row>
    <row r="520" spans="1:14">
      <c r="D520" s="90" t="s">
        <v>387</v>
      </c>
      <c r="E520" s="90"/>
      <c r="F520" s="90"/>
      <c r="G520" s="93">
        <f>SUMIF(M5:M497,M520, K5:K497)</f>
        <v/>
      </c>
      <c r="H520" s="93"/>
      <c r="I520" s="93"/>
      <c r="J520" s="93"/>
      <c r="K520" s="93"/>
      <c r="L520" s="7">
        <v>2</v>
      </c>
      <c r="M520" s="7">
        <v>23729</v>
      </c>
    </row>
    <row r="521" spans="1:14" hidden="1">
      <c r="A521" s="7">
        <v>0.2</v>
      </c>
      <c r="D521" s="91">
        <f> "	- dont T.V.A. à 20% sur " &amp;ROUND((SUMPRODUCT((M5:M497=M520)*1, K5:K497,(N5:N497=A521)*1)), 2)&amp; "€ :"</f>
        <v/>
      </c>
      <c r="E521" s="91"/>
      <c r="F521" s="91"/>
      <c r="G521" s="94"/>
      <c r="H521" s="94"/>
      <c r="I521" s="94"/>
      <c r="J521" s="94"/>
      <c r="K521" s="94"/>
      <c r="L521" s="7">
        <v>2</v>
      </c>
      <c r="N521" s="7">
        <f>ROUND((SUMPRODUCT((M5:M497=M520)*1, K5:K497,(N5:N497=A521)*1))*A521, 2)</f>
        <v/>
      </c>
    </row>
    <row r="522" spans="1:14">
      <c r="D522" s="90" t="s">
        <v>388</v>
      </c>
      <c r="E522" s="90"/>
      <c r="F522" s="90"/>
      <c r="G522" s="90"/>
      <c r="H522" s="90"/>
      <c r="I522" s="90"/>
      <c r="J522" s="90"/>
      <c r="K522" s="90"/>
    </row>
    <row r="523" spans="1:14">
      <c r="D523" s="95" t="s">
        <v>389</v>
      </c>
      <c r="E523" s="95"/>
      <c r="F523" s="95"/>
      <c r="G523" s="93">
        <f>SUM(G520:G521)</f>
        <v/>
      </c>
      <c r="H523" s="93"/>
      <c r="I523" s="93"/>
      <c r="J523" s="93"/>
      <c r="K523" s="93"/>
    </row>
    <row r="524" spans="1:14">
      <c r="D524" s="95" t="s">
        <v>390</v>
      </c>
      <c r="E524" s="95"/>
      <c r="F524" s="95"/>
      <c r="G524" s="93">
        <f>SUM(N520:N521)</f>
        <v/>
      </c>
      <c r="H524" s="93"/>
      <c r="I524" s="93"/>
      <c r="J524" s="93"/>
      <c r="K524" s="93"/>
    </row>
    <row r="525" spans="1:14">
      <c r="D525" s="95" t="s">
        <v>391</v>
      </c>
      <c r="E525" s="95"/>
      <c r="F525" s="95"/>
      <c r="G525" s="93">
        <f>SUM(G524:G523)</f>
        <v/>
      </c>
      <c r="H525" s="93"/>
      <c r="I525" s="93"/>
      <c r="J525" s="93"/>
      <c r="K525" s="93"/>
    </row>
    <row r="526" spans="1:14">
      <c r="D526" s="91" t="s">
        <v>392</v>
      </c>
      <c r="E526" s="91"/>
      <c r="F526" s="91"/>
      <c r="M526" s="7">
        <v>3</v>
      </c>
    </row>
    <row r="527" spans="1:14">
      <c r="D527" s="90" t="s">
        <v>393</v>
      </c>
      <c r="E527" s="90"/>
      <c r="F527" s="90"/>
      <c r="G527" s="93">
        <f>SUMIF(M5:M497,M527, K5:K497)</f>
        <v/>
      </c>
      <c r="H527" s="93"/>
      <c r="I527" s="93"/>
      <c r="J527" s="93"/>
      <c r="K527" s="93"/>
      <c r="L527" s="7">
        <v>3</v>
      </c>
      <c r="M527" s="7">
        <v>33699</v>
      </c>
    </row>
    <row r="528" spans="1:14" hidden="1">
      <c r="A528" s="7">
        <v>0.2</v>
      </c>
      <c r="D528" s="91">
        <f> "	- dont T.V.A. à 20% sur " &amp;ROUND((SUMPRODUCT((M5:M497=M527)*1, K5:K497,(N5:N497=A528)*1)), 2)&amp; "€ :"</f>
        <v/>
      </c>
      <c r="E528" s="91"/>
      <c r="F528" s="91"/>
      <c r="G528" s="94"/>
      <c r="H528" s="94"/>
      <c r="I528" s="94"/>
      <c r="J528" s="94"/>
      <c r="K528" s="94"/>
      <c r="L528" s="7">
        <v>3</v>
      </c>
      <c r="N528" s="7">
        <f>ROUND((SUMPRODUCT((M5:M497=M527)*1, K5:K497,(N5:N497=A528)*1))*A528, 2)</f>
        <v/>
      </c>
    </row>
    <row r="529" spans="4:11">
      <c r="D529" s="90" t="s">
        <v>394</v>
      </c>
      <c r="E529" s="90"/>
      <c r="F529" s="90"/>
      <c r="G529" s="90"/>
      <c r="H529" s="90"/>
      <c r="I529" s="90"/>
      <c r="J529" s="90"/>
      <c r="K529" s="90"/>
    </row>
    <row r="530" spans="4:11">
      <c r="D530" s="95" t="s">
        <v>389</v>
      </c>
      <c r="E530" s="95"/>
      <c r="F530" s="95"/>
      <c r="G530" s="93">
        <f>SUM(G527:G528)</f>
        <v/>
      </c>
      <c r="H530" s="93"/>
      <c r="I530" s="93"/>
      <c r="J530" s="93"/>
      <c r="K530" s="93"/>
    </row>
    <row r="531" spans="4:11">
      <c r="D531" s="95" t="s">
        <v>390</v>
      </c>
      <c r="E531" s="95"/>
      <c r="F531" s="95"/>
      <c r="G531" s="93">
        <f>SUM(N527:N528)</f>
        <v/>
      </c>
      <c r="H531" s="93"/>
      <c r="I531" s="93"/>
      <c r="J531" s="93"/>
      <c r="K531" s="93"/>
    </row>
    <row r="532" spans="4:11">
      <c r="D532" s="95" t="s">
        <v>391</v>
      </c>
      <c r="E532" s="95"/>
      <c r="F532" s="95"/>
      <c r="G532" s="93">
        <f>SUM(G531:G530)</f>
        <v/>
      </c>
      <c r="H532" s="93"/>
      <c r="I532" s="93"/>
      <c r="J532" s="93"/>
      <c r="K532" s="93"/>
    </row>
  </sheetData>
  <sheetProtection password="E95E" sheet="1" objects="1" selectLockedCells="1"/>
  <mergeCells count="225">
    <mergeCell ref="D3:F3"/>
    <mergeCell ref="D4:F4"/>
    <mergeCell ref="D7:F7"/>
    <mergeCell ref="D8:F8"/>
    <mergeCell ref="D10:J10"/>
    <mergeCell ref="D16:F16"/>
    <mergeCell ref="G17:K17"/>
    <mergeCell ref="D17:F17"/>
    <mergeCell ref="G18:K18"/>
    <mergeCell ref="D18:F18"/>
    <mergeCell ref="G19:K19"/>
    <mergeCell ref="D19:F19"/>
    <mergeCell ref="G20:K20"/>
    <mergeCell ref="D20:F20"/>
    <mergeCell ref="G21:K21"/>
    <mergeCell ref="D21:F21"/>
    <mergeCell ref="D22:F22"/>
    <mergeCell ref="D23:F23"/>
    <mergeCell ref="D25:J25"/>
    <mergeCell ref="D31:F31"/>
    <mergeCell ref="D33:J33"/>
    <mergeCell ref="D43:F43"/>
    <mergeCell ref="D45:J45"/>
    <mergeCell ref="D57:F57"/>
    <mergeCell ref="G58:K58"/>
    <mergeCell ref="D58:F58"/>
    <mergeCell ref="G59:K59"/>
    <mergeCell ref="D59:F59"/>
    <mergeCell ref="G60:K60"/>
    <mergeCell ref="D60:F60"/>
    <mergeCell ref="G61:K61"/>
    <mergeCell ref="D61:F61"/>
    <mergeCell ref="G62:K62"/>
    <mergeCell ref="D62:F62"/>
    <mergeCell ref="D63:F63"/>
    <mergeCell ref="D64:F64"/>
    <mergeCell ref="D66:F66"/>
    <mergeCell ref="D68:J68"/>
    <mergeCell ref="D115:F115"/>
    <mergeCell ref="D117:J117"/>
    <mergeCell ref="D121:F121"/>
    <mergeCell ref="D123:J123"/>
    <mergeCell ref="D169:F169"/>
    <mergeCell ref="G170:K170"/>
    <mergeCell ref="D170:F170"/>
    <mergeCell ref="G171:K171"/>
    <mergeCell ref="D171:F171"/>
    <mergeCell ref="G172:K172"/>
    <mergeCell ref="D172:F172"/>
    <mergeCell ref="G173:K173"/>
    <mergeCell ref="D173:F173"/>
    <mergeCell ref="G174:K174"/>
    <mergeCell ref="D174:F174"/>
    <mergeCell ref="D175:F175"/>
    <mergeCell ref="D176:F176"/>
    <mergeCell ref="D178:F178"/>
    <mergeCell ref="D180:J180"/>
    <mergeCell ref="D189:F189"/>
    <mergeCell ref="D191:J191"/>
    <mergeCell ref="D195:F195"/>
    <mergeCell ref="D197:J197"/>
    <mergeCell ref="D204:F204"/>
    <mergeCell ref="D206:J206"/>
    <mergeCell ref="D213:F213"/>
    <mergeCell ref="D215:F215"/>
    <mergeCell ref="D217:J217"/>
    <mergeCell ref="D226:F226"/>
    <mergeCell ref="D228:J228"/>
    <mergeCell ref="D233:F233"/>
    <mergeCell ref="G234:K234"/>
    <mergeCell ref="D234:F234"/>
    <mergeCell ref="G235:K235"/>
    <mergeCell ref="D235:F235"/>
    <mergeCell ref="G236:K236"/>
    <mergeCell ref="D236:F236"/>
    <mergeCell ref="G237:K237"/>
    <mergeCell ref="D237:F237"/>
    <mergeCell ref="G238:K238"/>
    <mergeCell ref="D238:F238"/>
    <mergeCell ref="D239:F239"/>
    <mergeCell ref="D240:F240"/>
    <mergeCell ref="D242:F242"/>
    <mergeCell ref="D244:J244"/>
    <mergeCell ref="D258:F258"/>
    <mergeCell ref="D260:J260"/>
    <mergeCell ref="D265:F265"/>
    <mergeCell ref="G266:K266"/>
    <mergeCell ref="D266:F266"/>
    <mergeCell ref="G267:K267"/>
    <mergeCell ref="D267:F267"/>
    <mergeCell ref="G268:K268"/>
    <mergeCell ref="D268:F268"/>
    <mergeCell ref="G269:K269"/>
    <mergeCell ref="D269:F269"/>
    <mergeCell ref="G270:K270"/>
    <mergeCell ref="D270:F270"/>
    <mergeCell ref="D271:F271"/>
    <mergeCell ref="D272:F272"/>
    <mergeCell ref="D275:J275"/>
    <mergeCell ref="D278:F278"/>
    <mergeCell ref="D280:J280"/>
    <mergeCell ref="D294:F294"/>
    <mergeCell ref="D296:F296"/>
    <mergeCell ref="D297:J297"/>
    <mergeCell ref="D309:F309"/>
    <mergeCell ref="D313:F313"/>
    <mergeCell ref="D314:J314"/>
    <mergeCell ref="D317:F317"/>
    <mergeCell ref="D322:F322"/>
    <mergeCell ref="D324:F324"/>
    <mergeCell ref="D325:J325"/>
    <mergeCell ref="D370:F370"/>
    <mergeCell ref="D374:F374"/>
    <mergeCell ref="D375:J375"/>
    <mergeCell ref="D386:F386"/>
    <mergeCell ref="G387:K387"/>
    <mergeCell ref="D387:F387"/>
    <mergeCell ref="G388:K388"/>
    <mergeCell ref="D388:F388"/>
    <mergeCell ref="G389:K389"/>
    <mergeCell ref="D389:F389"/>
    <mergeCell ref="G390:K390"/>
    <mergeCell ref="D390:F390"/>
    <mergeCell ref="G391:K391"/>
    <mergeCell ref="D391:F391"/>
    <mergeCell ref="D392:F392"/>
    <mergeCell ref="D394:F394"/>
    <mergeCell ref="D395:F395"/>
    <mergeCell ref="D398:F398"/>
    <mergeCell ref="D402:F402"/>
    <mergeCell ref="D404:F404"/>
    <mergeCell ref="D406:J406"/>
    <mergeCell ref="D420:F420"/>
    <mergeCell ref="D422:J422"/>
    <mergeCell ref="D426:F426"/>
    <mergeCell ref="G427:K427"/>
    <mergeCell ref="D427:F427"/>
    <mergeCell ref="G428:K428"/>
    <mergeCell ref="D428:F428"/>
    <mergeCell ref="G429:K429"/>
    <mergeCell ref="D429:F429"/>
    <mergeCell ref="G430:K430"/>
    <mergeCell ref="D430:F430"/>
    <mergeCell ref="G431:K431"/>
    <mergeCell ref="D431:F431"/>
    <mergeCell ref="D432:F432"/>
    <mergeCell ref="D434:F434"/>
    <mergeCell ref="D435:F435"/>
    <mergeCell ref="D438:F438"/>
    <mergeCell ref="D442:F442"/>
    <mergeCell ref="D443:F443"/>
    <mergeCell ref="D446:F446"/>
    <mergeCell ref="D450:F450"/>
    <mergeCell ref="D451:F451"/>
    <mergeCell ref="D453:J453"/>
    <mergeCell ref="D466:F466"/>
    <mergeCell ref="D468:J468"/>
    <mergeCell ref="D471:F471"/>
    <mergeCell ref="D473:J473"/>
    <mergeCell ref="D485:F485"/>
    <mergeCell ref="D487:J487"/>
    <mergeCell ref="D491:F491"/>
    <mergeCell ref="G492:K492"/>
    <mergeCell ref="D492:F492"/>
    <mergeCell ref="G493:K493"/>
    <mergeCell ref="D493:F493"/>
    <mergeCell ref="G494:K494"/>
    <mergeCell ref="D494:F494"/>
    <mergeCell ref="G495:K495"/>
    <mergeCell ref="D495:F495"/>
    <mergeCell ref="G496:K496"/>
    <mergeCell ref="D496:F496"/>
    <mergeCell ref="D497:K497"/>
    <mergeCell ref="D499:K499"/>
    <mergeCell ref="G500:K500"/>
    <mergeCell ref="D500:F500"/>
    <mergeCell ref="G501:K501"/>
    <mergeCell ref="D501:F501"/>
    <mergeCell ref="G502:K502"/>
    <mergeCell ref="D502:F502"/>
    <mergeCell ref="G503:K503"/>
    <mergeCell ref="D503:F503"/>
    <mergeCell ref="G504:K504"/>
    <mergeCell ref="D504:F504"/>
    <mergeCell ref="G505:K505"/>
    <mergeCell ref="D505:F505"/>
    <mergeCell ref="G506:K506"/>
    <mergeCell ref="D506:F506"/>
    <mergeCell ref="G507:K507"/>
    <mergeCell ref="D507:F507"/>
    <mergeCell ref="D508:F508"/>
    <mergeCell ref="D509:K509"/>
    <mergeCell ref="D510:F510"/>
    <mergeCell ref="G510:K510"/>
    <mergeCell ref="D511:F511"/>
    <mergeCell ref="G511:K511"/>
    <mergeCell ref="D512:F512"/>
    <mergeCell ref="G512:K512"/>
    <mergeCell ref="D513:K513"/>
    <mergeCell ref="D514:K514"/>
    <mergeCell ref="D515:K515"/>
    <mergeCell ref="D516:K516"/>
    <mergeCell ref="D518:K518"/>
    <mergeCell ref="D519:F519"/>
    <mergeCell ref="D520:F520"/>
    <mergeCell ref="G520:K520"/>
    <mergeCell ref="G521:K521"/>
    <mergeCell ref="D522:F522"/>
    <mergeCell ref="D523:F523"/>
    <mergeCell ref="G523:K523"/>
    <mergeCell ref="D524:F524"/>
    <mergeCell ref="G524:K524"/>
    <mergeCell ref="D525:F525"/>
    <mergeCell ref="G525:K525"/>
    <mergeCell ref="D526:F526"/>
    <mergeCell ref="D527:F527"/>
    <mergeCell ref="G527:K527"/>
    <mergeCell ref="G528:K528"/>
    <mergeCell ref="D529:F529"/>
    <mergeCell ref="D530:F530"/>
    <mergeCell ref="G530:K530"/>
    <mergeCell ref="D531:F531"/>
    <mergeCell ref="G531:K531"/>
    <mergeCell ref="D532:F532"/>
    <mergeCell ref="G532:K53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n°06 REVETEMENTS DE SOL 
PRO - Edition du 29/01/2026</oddHeader>
    <oddFooter>&amp;CEdition du 29/01/2026&amp;RPage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3" t="s">
        <v>395</v>
      </c>
      <c r="AA1" s="7">
        <f>IF('DPGF'!G512&lt;&gt;"",'DPGF'!G512,"0")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6" t="s">
        <v>396</v>
      </c>
      <c r="B3" s="97" t="s">
        <v>397</v>
      </c>
      <c r="C3" s="98" t="s">
        <v>422</v>
      </c>
      <c r="D3" s="98"/>
      <c r="E3" s="98"/>
      <c r="F3" s="98"/>
      <c r="G3" s="98"/>
      <c r="H3" s="98"/>
      <c r="I3" s="98"/>
      <c r="J3" s="9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6" t="s">
        <v>398</v>
      </c>
      <c r="B5" s="97" t="s">
        <v>399</v>
      </c>
      <c r="C5" s="98" t="s">
        <v>423</v>
      </c>
      <c r="D5" s="98"/>
      <c r="E5" s="98"/>
      <c r="F5" s="98"/>
      <c r="G5" s="98"/>
      <c r="H5" s="98"/>
      <c r="I5" s="98"/>
      <c r="J5" s="9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6" t="s">
        <v>408</v>
      </c>
      <c r="B7" s="97" t="s">
        <v>409</v>
      </c>
      <c r="C7" s="98" t="s">
        <v>424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6" t="s">
        <v>410</v>
      </c>
      <c r="B9" s="97" t="s">
        <v>411</v>
      </c>
      <c r="C9" s="98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6" t="s">
        <v>400</v>
      </c>
      <c r="B11" s="97" t="s">
        <v>401</v>
      </c>
      <c r="C11" s="98" t="s">
        <v>41</v>
      </c>
      <c r="D11" s="98"/>
      <c r="E11" s="98"/>
      <c r="F11" s="98"/>
      <c r="G11" s="98"/>
      <c r="H11" s="98"/>
      <c r="I11" s="98"/>
      <c r="J11" s="9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6" t="s">
        <v>412</v>
      </c>
      <c r="B13" s="97" t="s">
        <v>413</v>
      </c>
      <c r="C13" s="98" t="s">
        <v>425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6" t="s">
        <v>414</v>
      </c>
      <c r="B15" s="97" t="s">
        <v>415</v>
      </c>
      <c r="C15" s="98" t="s">
        <v>426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6" t="s">
        <v>416</v>
      </c>
      <c r="B17" s="97" t="s">
        <v>417</v>
      </c>
      <c r="C17" s="98" t="s">
        <v>427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9">
        <v>0.2</v>
      </c>
      <c r="E19" s="100" t="s">
        <v>418</v>
      </c>
      <c r="AA19" s="7">
        <f>INT((AA5-AA18*100)/10)</f>
        <v/>
      </c>
    </row>
    <row r="20" spans="1:27" ht="12.75" customHeight="1">
      <c r="C20" s="101">
        <v>0.055</v>
      </c>
      <c r="E20" s="100" t="s">
        <v>419</v>
      </c>
      <c r="AA20" s="7">
        <f>AA5-AA18*100-AA19*10</f>
        <v/>
      </c>
    </row>
    <row r="21" spans="1:27" ht="12.75" customHeight="1">
      <c r="C21" s="101">
        <v>0</v>
      </c>
      <c r="E21" s="100" t="s">
        <v>420</v>
      </c>
      <c r="AA21" s="7">
        <f>INT(AA6/10)</f>
        <v/>
      </c>
    </row>
    <row r="22" spans="1:27" ht="12.75" customHeight="1">
      <c r="C22" s="102">
        <v>0</v>
      </c>
      <c r="E22" s="100" t="s">
        <v>421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6" t="s">
        <v>402</v>
      </c>
      <c r="B24" s="97" t="s">
        <v>403</v>
      </c>
      <c r="C24" s="98" t="s">
        <v>428</v>
      </c>
      <c r="D24" s="98"/>
      <c r="E24" s="98"/>
      <c r="F24" s="98"/>
      <c r="G24" s="98"/>
      <c r="H24" s="98"/>
      <c r="I24" s="98"/>
      <c r="J24" s="9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6" t="s">
        <v>404</v>
      </c>
      <c r="B26" s="97" t="s">
        <v>405</v>
      </c>
      <c r="C26" s="98" t="s">
        <v>429</v>
      </c>
      <c r="D26" s="98"/>
      <c r="E26" s="98"/>
      <c r="F26" s="98"/>
      <c r="G26" s="98"/>
      <c r="H26" s="98"/>
      <c r="I26" s="98"/>
      <c r="J26" s="9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6" t="s">
        <v>406</v>
      </c>
      <c r="B28" s="97" t="s">
        <v>407</v>
      </c>
      <c r="C28" s="98"/>
      <c r="D28" s="98"/>
      <c r="E28" s="98"/>
      <c r="F28" s="98"/>
      <c r="G28" s="98"/>
      <c r="H28" s="98"/>
      <c r="I28" s="98"/>
      <c r="J28" s="9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430</v>
      </c>
      <c r="B1" s="7" t="s">
        <v>431</v>
      </c>
    </row>
    <row r="2" spans="1:3">
      <c r="A2" s="7" t="s">
        <v>432</v>
      </c>
      <c r="B2" s="7" t="s">
        <v>422</v>
      </c>
    </row>
    <row r="3" spans="1:3">
      <c r="A3" s="7" t="s">
        <v>433</v>
      </c>
      <c r="B3" s="7">
        <v>1</v>
      </c>
    </row>
    <row r="4" spans="1:3">
      <c r="A4" s="7" t="s">
        <v>434</v>
      </c>
      <c r="B4" s="7">
        <v>0</v>
      </c>
    </row>
    <row r="5" spans="1:3">
      <c r="A5" s="7" t="s">
        <v>435</v>
      </c>
      <c r="B5" s="7">
        <v>0</v>
      </c>
    </row>
    <row r="6" spans="1:3">
      <c r="A6" s="7" t="s">
        <v>436</v>
      </c>
      <c r="B6" s="7">
        <v>1</v>
      </c>
    </row>
    <row r="7" spans="1:3">
      <c r="A7" s="7" t="s">
        <v>437</v>
      </c>
      <c r="B7" s="7">
        <v>1</v>
      </c>
    </row>
    <row r="8" spans="1:3">
      <c r="A8" s="7" t="s">
        <v>438</v>
      </c>
      <c r="B8" s="7">
        <v>0</v>
      </c>
    </row>
    <row r="9" spans="1:3">
      <c r="A9" s="7" t="s">
        <v>439</v>
      </c>
      <c r="B9" s="7">
        <v>0</v>
      </c>
    </row>
    <row r="10" spans="1:3">
      <c r="A10" s="7" t="s">
        <v>440</v>
      </c>
      <c r="C10" s="7" t="s">
        <v>441</v>
      </c>
    </row>
    <row r="11" spans="1:3">
      <c r="A11" s="7" t="s">
        <v>442</v>
      </c>
      <c r="B11" s="7">
        <v>0</v>
      </c>
    </row>
    <row r="12" spans="1:3">
      <c r="A12" s="7" t="s">
        <v>443</v>
      </c>
      <c r="B12" s="7" t="s">
        <v>444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3" t="s">
        <v>445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>
      <c r="A4" s="96" t="s">
        <v>396</v>
      </c>
      <c r="B4" s="97" t="s">
        <v>446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>
      <c r="A6" s="96" t="s">
        <v>398</v>
      </c>
      <c r="B6" s="97" t="s">
        <v>447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>
      <c r="A8" s="96" t="s">
        <v>408</v>
      </c>
      <c r="B8" s="97" t="s">
        <v>448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>
      <c r="A10" s="96" t="s">
        <v>410</v>
      </c>
      <c r="B10" s="97" t="s">
        <v>449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>
      <c r="A12" s="96" t="s">
        <v>400</v>
      </c>
      <c r="B12" s="97" t="s">
        <v>450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>
      <c r="A14" s="96" t="s">
        <v>412</v>
      </c>
      <c r="B14" s="97" t="s">
        <v>451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>
      <c r="A16" s="96" t="s">
        <v>414</v>
      </c>
      <c r="B16" s="97" t="s">
        <v>452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>
      <c r="A18" s="96" t="s">
        <v>416</v>
      </c>
      <c r="B18" s="97" t="s">
        <v>453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>
      <c r="A20" s="96" t="s">
        <v>454</v>
      </c>
      <c r="B20" s="97" t="s">
        <v>455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>
      <c r="A22" s="96" t="s">
        <v>402</v>
      </c>
      <c r="B22" s="97" t="s">
        <v>456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>
      <c r="A24" s="96" t="s">
        <v>404</v>
      </c>
      <c r="B24" s="97" t="s">
        <v>457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>
      <c r="A28" s="96" t="s">
        <v>406</v>
      </c>
      <c r="B28" s="97" t="s">
        <v>458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7" t="s">
        <v>459</v>
      </c>
      <c r="C2" s="107"/>
      <c r="D2" s="107"/>
      <c r="E2" s="107"/>
      <c r="F2" s="107"/>
    </row>
    <row r="4" spans="2:6" ht="12.75" customHeight="1">
      <c r="B4" s="108" t="s">
        <v>460</v>
      </c>
      <c r="C4" s="108" t="s">
        <v>461</v>
      </c>
      <c r="D4" s="108" t="s">
        <v>462</v>
      </c>
      <c r="E4" s="108" t="s">
        <v>463</v>
      </c>
      <c r="F4" s="108" t="s">
        <v>464</v>
      </c>
    </row>
    <row r="6" spans="2:6" ht="12.75" customHeight="1">
      <c r="B6" s="109"/>
      <c r="C6" s="110"/>
      <c r="D6" s="111"/>
      <c r="E6" s="112"/>
      <c r="F6" s="113">
        <f>IF(AND(E6= "",D6= ""), "", ROUND(ROUND(E6, 2) * ROUND(D6, 3), 2))</f>
        <v/>
      </c>
    </row>
    <row r="8" spans="2:6" ht="12.75" customHeight="1">
      <c r="B8" s="109"/>
      <c r="C8" s="110"/>
      <c r="D8" s="111"/>
      <c r="E8" s="112"/>
      <c r="F8" s="113">
        <f>IF(AND(E8= "",D8= ""), "", ROUND(ROUND(E8, 2) * ROUND(D8, 3), 2))</f>
        <v/>
      </c>
    </row>
    <row r="10" spans="2:6" ht="12.75" customHeight="1">
      <c r="B10" s="109"/>
      <c r="C10" s="110"/>
      <c r="D10" s="111"/>
      <c r="E10" s="112"/>
      <c r="F10" s="113">
        <f>IF(AND(E10= "",D10= ""), "", ROUND(ROUND(E10, 2) * ROUND(D10, 3), 2))</f>
        <v/>
      </c>
    </row>
    <row r="12" spans="2:6" ht="12.75" customHeight="1">
      <c r="B12" s="109"/>
      <c r="C12" s="110"/>
      <c r="D12" s="111"/>
      <c r="E12" s="112"/>
      <c r="F12" s="113">
        <f>IF(AND(E12= "",D12= ""), "", ROUND(ROUND(E12, 2) * ROUND(D12, 3), 2))</f>
        <v/>
      </c>
    </row>
    <row r="14" spans="2:6" ht="12.75" customHeight="1">
      <c r="B14" s="109"/>
      <c r="C14" s="110"/>
      <c r="D14" s="111"/>
      <c r="E14" s="112"/>
      <c r="F14" s="113">
        <f>IF(AND(E14= "",D14= ""), "", ROUND(ROUND(E14, 2) * ROUND(D14, 3), 2))</f>
        <v/>
      </c>
    </row>
    <row r="16" spans="2:6" ht="12.75" customHeight="1">
      <c r="B16" s="109"/>
      <c r="C16" s="110"/>
      <c r="D16" s="111"/>
      <c r="E16" s="112"/>
      <c r="F16" s="113">
        <f>IF(AND(E16= "",D16= ""), "", ROUND(ROUND(E16, 2) * ROUND(D16, 3), 2))</f>
        <v/>
      </c>
    </row>
    <row r="18" spans="2:6" ht="12.75" customHeight="1">
      <c r="B18" s="109"/>
      <c r="C18" s="110"/>
      <c r="D18" s="111"/>
      <c r="E18" s="112"/>
      <c r="F18" s="113">
        <f>IF(AND(E18= "",D18= ""), "", ROUND(ROUND(E18, 2) * ROUND(D18, 3), 2))</f>
        <v/>
      </c>
    </row>
    <row r="20" spans="2:6" ht="12.75" customHeight="1">
      <c r="B20" s="109"/>
      <c r="C20" s="110"/>
      <c r="D20" s="111"/>
      <c r="E20" s="112"/>
      <c r="F20" s="113">
        <f>IF(AND(E20= "",D20= ""), "", ROUND(ROUND(E20, 2) * ROUND(D20, 3), 2))</f>
        <v/>
      </c>
    </row>
    <row r="22" spans="2:6" ht="12.75" customHeight="1">
      <c r="B22" s="109"/>
      <c r="C22" s="110"/>
      <c r="D22" s="111"/>
      <c r="E22" s="112"/>
      <c r="F22" s="113">
        <f>IF(AND(E22= "",D22= ""), "", ROUND(ROUND(E22, 2) * ROUND(D22, 3), 2))</f>
        <v/>
      </c>
    </row>
    <row r="24" spans="2:6" ht="12.75" customHeight="1">
      <c r="B24" s="109"/>
      <c r="C24" s="110"/>
      <c r="D24" s="111"/>
      <c r="E24" s="112"/>
      <c r="F24" s="113">
        <f>IF(AND(E24= "",D24= ""), "", ROUND(ROUND(E24, 2) * ROUND(D24, 3), 2))</f>
        <v/>
      </c>
    </row>
    <row r="26" spans="2:6" ht="12.75" customHeight="1">
      <c r="B26" s="109"/>
      <c r="C26" s="110"/>
      <c r="D26" s="111"/>
      <c r="E26" s="112"/>
      <c r="F26" s="113">
        <f>IF(AND(E26= "",D26= ""), "", ROUND(ROUND(E26, 2) * ROUND(D26, 3), 2))</f>
        <v/>
      </c>
    </row>
    <row r="28" spans="2:6" ht="12.75" customHeight="1">
      <c r="B28" s="109"/>
      <c r="C28" s="110"/>
      <c r="D28" s="111"/>
      <c r="E28" s="112"/>
      <c r="F28" s="113">
        <f>IF(AND(E28= "",D28= ""), "", ROUND(ROUND(E28, 2) * ROUND(D28, 3), 2))</f>
        <v/>
      </c>
    </row>
    <row r="30" spans="2:6" ht="12.75" customHeight="1">
      <c r="B30" s="109"/>
      <c r="C30" s="110"/>
      <c r="D30" s="111"/>
      <c r="E30" s="112"/>
      <c r="F30" s="113">
        <f>IF(AND(E30= "",D30= ""), "", ROUND(ROUND(E30, 2) * ROUND(D30, 3), 2))</f>
        <v/>
      </c>
    </row>
    <row r="32" spans="2:6" ht="12.75" customHeight="1">
      <c r="B32" s="109"/>
      <c r="C32" s="110"/>
      <c r="D32" s="111"/>
      <c r="E32" s="112"/>
      <c r="F32" s="113">
        <f>IF(AND(E32= "",D32= ""), "", ROUND(ROUND(E32, 2) * ROUND(D32, 3), 2))</f>
        <v/>
      </c>
    </row>
    <row r="34" spans="2:6" ht="12.75" customHeight="1">
      <c r="B34" s="109"/>
      <c r="C34" s="110"/>
      <c r="D34" s="111"/>
      <c r="E34" s="112"/>
      <c r="F34" s="113">
        <f>IF(AND(E34= "",D34= ""), "", ROUND(ROUND(E34, 2) * ROUND(D34, 3), 2))</f>
        <v/>
      </c>
    </row>
    <row r="36" spans="2:6" ht="12.75" customHeight="1">
      <c r="B36" s="109"/>
      <c r="C36" s="110"/>
      <c r="D36" s="111"/>
      <c r="E36" s="112"/>
      <c r="F36" s="113">
        <f>IF(AND(E36= "",D36= ""), "", ROUND(ROUND(E36, 2) * ROUND(D36, 3), 2))</f>
        <v/>
      </c>
    </row>
    <row r="38" spans="2:6" ht="12.75" customHeight="1">
      <c r="B38" s="109"/>
      <c r="C38" s="110"/>
      <c r="D38" s="111"/>
      <c r="E38" s="112"/>
      <c r="F38" s="113">
        <f>IF(AND(E38= "",D38= ""), "", ROUND(ROUND(E38, 2) * ROUND(D38, 3), 2))</f>
        <v/>
      </c>
    </row>
    <row r="40" spans="2:6" ht="12.75" customHeight="1">
      <c r="B40" s="109"/>
      <c r="C40" s="110"/>
      <c r="D40" s="111"/>
      <c r="E40" s="112"/>
      <c r="F40" s="113">
        <f>IF(AND(E40= "",D40= ""), "", ROUND(ROUND(E40, 2) * ROUND(D40, 3), 2))</f>
        <v/>
      </c>
    </row>
    <row r="42" spans="2:6" ht="12.75" customHeight="1">
      <c r="B42" s="109"/>
      <c r="C42" s="110"/>
      <c r="D42" s="111"/>
      <c r="E42" s="112"/>
      <c r="F42" s="113">
        <f>IF(AND(E42= "",D42= ""), "", ROUND(ROUND(E42, 2) * ROUND(D42, 3), 2))</f>
        <v/>
      </c>
    </row>
    <row r="44" spans="2:6" ht="12.75" customHeight="1">
      <c r="B44" s="109"/>
      <c r="C44" s="110"/>
      <c r="D44" s="111"/>
      <c r="E44" s="112"/>
      <c r="F44" s="113">
        <f>IF(AND(E44= "",D44= ""), "", ROUND(ROUND(E44, 2) * ROUND(D44, 3), 2))</f>
        <v/>
      </c>
    </row>
    <row r="46" spans="2:6" ht="12.75" customHeight="1">
      <c r="B46" s="109"/>
      <c r="C46" s="110"/>
      <c r="D46" s="111"/>
      <c r="E46" s="112"/>
      <c r="F46" s="113">
        <f>IF(AND(E46= "",D46= ""), "", ROUND(ROUND(E46, 2) * ROUND(D46, 3), 2))</f>
        <v/>
      </c>
    </row>
    <row r="48" spans="2:6" ht="12.75" customHeight="1">
      <c r="B48" s="109"/>
      <c r="C48" s="110"/>
      <c r="D48" s="111"/>
      <c r="E48" s="112"/>
      <c r="F48" s="113">
        <f>IF(AND(E48= "",D48= ""), "", ROUND(ROUND(E48, 2) * ROUND(D48, 3), 2))</f>
        <v/>
      </c>
    </row>
    <row r="50" spans="2:6" ht="12.75" customHeight="1">
      <c r="B50" s="109"/>
      <c r="C50" s="110"/>
      <c r="D50" s="111"/>
      <c r="E50" s="112"/>
      <c r="F50" s="113">
        <f>IF(AND(E50= "",D50= ""), "", ROUND(ROUND(E50, 2) * ROUND(D50, 3), 2))</f>
        <v/>
      </c>
    </row>
    <row r="52" spans="2:6" ht="12.75" customHeight="1">
      <c r="B52" s="109"/>
      <c r="C52" s="110"/>
      <c r="D52" s="111"/>
      <c r="E52" s="112"/>
      <c r="F52" s="113">
        <f>IF(AND(E52= "",D52= ""), "", ROUND(ROUND(E52, 2) * ROUND(D52, 3), 2))</f>
        <v/>
      </c>
    </row>
    <row r="54" spans="2:6" ht="12.75" customHeight="1">
      <c r="B54" s="109"/>
      <c r="C54" s="110"/>
      <c r="D54" s="111"/>
      <c r="E54" s="112"/>
      <c r="F54" s="113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2026-01-29T13:53:04Z</dcterms:created>
  <dcterms:modified xsi:type="dcterms:W3CDTF">2026-01-29T13:53:04Z</dcterms:modified>
</cp:coreProperties>
</file>